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831" documentId="13_ncr:1_{F6CB121F-512D-4AA6-A0C1-0FB36C537598}" xr6:coauthVersionLast="47" xr6:coauthVersionMax="47" xr10:uidLastSave="{7B63332E-312B-4FA0-80D2-9CDFD3B915B7}"/>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7" i="5"/>
  <c r="G8" i="5"/>
  <c r="G9" i="5"/>
  <c r="G10" i="5"/>
  <c r="G2" i="5"/>
  <c r="G2" i="4"/>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8" i="1"/>
  <c r="G8" i="1"/>
  <c r="I8" i="1"/>
  <c r="J8" i="1"/>
  <c r="L8"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6" i="1"/>
  <c r="L7"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I3" i="1"/>
  <c r="I4" i="1"/>
  <c r="I5" i="1"/>
  <c r="I6" i="1"/>
  <c r="I7"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B7" i="5"/>
  <c r="L4" i="5"/>
  <c r="L5" i="5"/>
  <c r="L6" i="5"/>
  <c r="J4" i="5"/>
  <c r="J5" i="5"/>
  <c r="J6" i="5"/>
  <c r="I4" i="5"/>
  <c r="I5" i="5"/>
  <c r="I6" i="5"/>
  <c r="B4" i="5"/>
  <c r="B5" i="5"/>
  <c r="B6" i="5"/>
  <c r="B3" i="5"/>
  <c r="I3" i="5"/>
  <c r="J3" i="5"/>
  <c r="L3" i="5"/>
  <c r="B3" i="2"/>
  <c r="G3" i="2"/>
  <c r="I3" i="2"/>
  <c r="J3" i="2"/>
  <c r="L3" i="2"/>
  <c r="B4" i="2"/>
  <c r="G4" i="2"/>
  <c r="I4" i="2"/>
  <c r="J4" i="2"/>
  <c r="L4" i="2"/>
  <c r="B2" i="1"/>
  <c r="L2" i="5"/>
  <c r="B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<sst xmlns="http://schemas.openxmlformats.org/spreadsheetml/2006/main" count="178584" uniqueCount="39075">
  <si>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</si>
  <si>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</si>
  <si>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</si>
  <si>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</si>
  <si>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</si>
  <si>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</si>
  <si>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</si>
  <si>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</si>
  <si>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</si>
  <si>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</si>
  <si>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</si>
  <si>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</si>
  <si>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</si>
  <si>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</si>
  <si>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</si>
  <si>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</si>
  <si>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</si>
  <si>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</si>
  <si>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</si>
  <si>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</si>
  <si>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</si>
  <si>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</si>
  <si>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</si>
  <si>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</si>
  <si>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</si>
  <si>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</si>
  <si>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</si>
  <si>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</si>
  <si>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</si>
  <si>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</si>
  <si>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</si>
  <si>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</si>
  <si>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</si>
  <si>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</si>
  <si>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</si>
  <si>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</si>
  <si>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</si>
  <si>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</si>
  <si>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</si>
  <si>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</si>
  <si>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</si>
  <si>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</si>
  <si>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</si>
  <si>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</si>
  <si>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</si>
  <si>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</si>
  <si>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</si>
  <si>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</si>
  <si>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</si>
  <si>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</si>
  <si>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</si>
  <si>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</si>
  <si>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</si>
  <si>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</si>
  <si>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</si>
  <si>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</si>
  <si>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</si>
  <si>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</si>
  <si>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</si>
  <si>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</si>
  <si>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</si>
  <si>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</si>
  <si>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</si>
  <si>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</si>
  <si>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</si>
  <si>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</si>
  <si>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</si>
  <si>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</si>
  <si>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</si>
  <si>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</si>
  <si>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</si>
  <si>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</si>
  <si>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</si>
  <si>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</si>
  <si>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</si>
  <si>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</si>
  <si>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</si>
  <si>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</si>
  <si>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</si>
  <si>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</si>
  <si>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</si>
  <si>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</si>
  <si>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</si>
  <si>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</si>
  <si>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</si>
  <si>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</si>
  <si>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</si>
  <si>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</si>
  <si>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</si>
  <si>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</si>
  <si>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</si>
  <si>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</si>
  <si>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</si>
  <si>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</si>
  <si>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</si>
  <si>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</si>
  <si>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</si>
  <si>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</si>
  <si>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</si>
  <si>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</si>
  <si>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</si>
  <si>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</si>
  <si>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</si>
  <si>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</si>
  <si>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</si>
  <si>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</si>
  <si>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</si>
  <si>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</si>
  <si>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</si>
  <si>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</si>
  <si>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</si>
  <si>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</si>
  <si>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</si>
  <si>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</si>
  <si>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</si>
  <si>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</si>
  <si>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</si>
  <si>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</si>
  <si>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</si>
  <si>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</si>
  <si>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</si>
  <si>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</si>
  <si>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</si>
  <si>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</si>
  <si>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</si>
  <si>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</si>
  <si>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</si>
  <si>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</si>
  <si>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</si>
  <si>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</si>
  <si>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</si>
  <si>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</si>
  <si>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</si>
  <si>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</si>
  <si>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</si>
  <si>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</si>
  <si>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</si>
  <si>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</si>
  <si>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</si>
  <si>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</si>
  <si>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</si>
  <si>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</si>
  <si>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</si>
  <si>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</si>
  <si>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</si>
  <si>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</si>
  <si>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</si>
  <si>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</si>
  <si>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</si>
  <si>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</si>
  <si>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</si>
  <si>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</si>
  <si>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</si>
  <si>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</si>
  <si>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</si>
  <si>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</si>
  <si>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</si>
  <si>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</si>
  <si>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</si>
  <si>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</si>
  <si>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</si>
  <si>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</si>
  <si>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</si>
  <si>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</si>
  <si>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</si>
  <si>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</si>
  <si>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</si>
  <si>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</si>
  <si>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</si>
  <si>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</si>
  <si>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</si>
  <si>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</si>
  <si>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</si>
  <si>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</si>
  <si>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</si>
  <si>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</si>
  <si>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</si>
  <si>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</si>
  <si>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</si>
  <si>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</si>
  <si>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</si>
  <si>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</si>
  <si>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</si>
  <si>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</si>
  <si>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</si>
  <si>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</si>
  <si>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</si>
  <si>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</si>
  <si>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</si>
  <si>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</si>
  <si>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</si>
  <si>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</si>
  <si>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</si>
  <si>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</si>
  <si>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</si>
  <si>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</si>
  <si>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</si>
  <si>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</si>
  <si>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</si>
  <si>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</si>
  <si>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</si>
  <si>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</si>
  <si>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</si>
  <si>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</si>
  <si>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</si>
  <si>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</si>
  <si>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</si>
  <si>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</si>
  <si>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</si>
  <si>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</si>
  <si>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</si>
  <si>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</si>
  <si>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</si>
  <si>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</si>
  <si>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</si>
  <si>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</si>
  <si>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</si>
  <si>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</si>
  <si>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</si>
  <si>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</si>
  <si>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</si>
  <si>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</si>
  <si>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</si>
  <si>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</si>
  <si>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</si>
  <si>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</si>
  <si>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</si>
  <si>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</si>
  <si>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</si>
  <si>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</si>
  <si>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</si>
  <si>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</si>
  <si>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</si>
  <si>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</si>
  <si>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</si>
  <si>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</si>
  <si>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</si>
  <si>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</si>
  <si>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</si>
  <si>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</si>
  <si>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</si>
  <si>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</si>
  <si>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</si>
  <si>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</si>
  <si>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</si>
  <si>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</si>
  <si>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</si>
  <si>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</si>
  <si>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</si>
  <si>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</si>
  <si>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</si>
  <si>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</si>
  <si>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</si>
  <si>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</si>
  <si>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</si>
  <si>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</si>
  <si>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</si>
  <si>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</si>
  <si>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</si>
  <si>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</si>
  <si>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</si>
  <si>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</si>
  <si>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</si>
  <si>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</si>
  <si>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</si>
  <si>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</si>
  <si>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</si>
  <si>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</si>
  <si>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</si>
  <si>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</si>
  <si>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</si>
  <si>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</si>
  <si>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</si>
  <si>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</si>
  <si>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</si>
  <si>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</si>
  <si>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</si>
  <si>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</si>
  <si>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</si>
  <si>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</si>
  <si>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</si>
  <si>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</si>
  <si>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</si>
  <si>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</si>
  <si>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</si>
  <si>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</si>
  <si>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</si>
  <si>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</si>
  <si>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</si>
  <si>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</si>
  <si>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</si>
  <si>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</si>
  <si>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</si>
  <si>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</si>
  <si>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</si>
  <si>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</si>
  <si>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</si>
  <si>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</si>
  <si>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</si>
  <si>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</si>
  <si>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</si>
  <si>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</si>
  <si>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</si>
  <si>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</si>
  <si>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</si>
  <si>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</si>
  <si>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</si>
  <si>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</si>
  <si>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</si>
  <si>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</si>
  <si>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</si>
  <si>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</si>
  <si>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</si>
  <si>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</si>
  <si>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</si>
  <si>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</si>
  <si>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</si>
  <si>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</si>
  <si>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</si>
  <si>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</si>
  <si>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</si>
  <si>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</si>
  <si>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</si>
  <si>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</si>
  <si>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</si>
  <si>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</si>
  <si>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</si>
  <si>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</si>
  <si>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</si>
  <si>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</si>
  <si>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</si>
  <si>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</si>
  <si>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</si>
  <si>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</si>
  <si>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</si>
  <si>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</si>
  <si>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</si>
  <si>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</si>
  <si>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</si>
  <si>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</si>
  <si>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</si>
  <si>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</si>
  <si>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</si>
  <si>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</si>
  <si>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</si>
  <si>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</si>
  <si>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</si>
  <si>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</si>
  <si>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</si>
  <si>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</si>
  <si>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</si>
  <si>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</si>
  <si>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</si>
  <si>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</si>
  <si>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</si>
  <si>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</si>
  <si>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</si>
  <si>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</si>
  <si>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</si>
  <si>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</si>
  <si>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</si>
  <si>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</si>
  <si>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</si>
  <si>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</si>
  <si>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</si>
  <si>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</si>
  <si>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</si>
  <si>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</si>
  <si>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</si>
  <si>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</si>
  <si>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</si>
  <si>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</si>
  <si>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</si>
  <si>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</si>
  <si>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</si>
  <si>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</si>
  <si>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</si>
  <si>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</si>
  <si>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</si>
  <si>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</si>
  <si>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</si>
  <si>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</si>
  <si>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</si>
  <si>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</si>
  <si>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</si>
  <si>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</si>
  <si>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</si>
  <si>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</si>
  <si>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</si>
  <si>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</si>
  <si>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</si>
  <si>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</si>
  <si>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</si>
  <si>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</si>
  <si>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</si>
  <si>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</si>
  <si>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</si>
  <si>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</si>
  <si>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</si>
  <si>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</si>
  <si>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</si>
  <si>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</si>
  <si>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</si>
  <si>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</si>
  <si>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</si>
  <si>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</si>
  <si>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</si>
  <si>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</si>
  <si>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</si>
  <si>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</si>
  <si>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</si>
  <si>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</si>
  <si>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</si>
  <si>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</si>
  <si>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</si>
  <si>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</si>
  <si>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</si>
  <si>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</si>
  <si>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</si>
  <si>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</si>
  <si>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</si>
  <si>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</si>
  <si>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</si>
  <si>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</si>
  <si>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</si>
  <si>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</si>
  <si>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</si>
  <si>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</si>
  <si>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</si>
  <si>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</si>
  <si>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</si>
  <si>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</si>
  <si>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</si>
  <si>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</si>
  <si>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</si>
  <si>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</si>
  <si>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</si>
  <si>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</si>
  <si>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</si>
  <si>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</si>
  <si>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</si>
  <si>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</si>
  <si>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</si>
  <si>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</si>
  <si>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</si>
  <si>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</si>
  <si>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</si>
  <si>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</si>
  <si>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</si>
  <si>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</si>
  <si>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</si>
  <si>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</si>
  <si>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</si>
  <si>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</si>
  <si>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</si>
  <si>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</si>
  <si>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</si>
  <si>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</si>
  <si>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</si>
  <si>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</si>
  <si>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</si>
  <si>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</si>
  <si>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</si>
  <si>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</si>
  <si>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</si>
  <si>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</si>
  <si>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</si>
  <si>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</si>
  <si>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</si>
  <si>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</si>
  <si>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</si>
  <si>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</si>
  <si>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</si>
  <si>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</si>
  <si>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</si>
  <si>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</si>
  <si>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</si>
  <si>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</si>
  <si>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</si>
  <si>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</si>
  <si>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</si>
  <si>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</si>
  <si>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</si>
  <si>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</si>
  <si>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</si>
  <si>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</si>
  <si>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</si>
  <si>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</si>
  <si>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</si>
  <si>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</si>
  <si>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</si>
  <si>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</si>
  <si>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</si>
  <si>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</si>
  <si>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</si>
  <si>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</si>
  <si>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</si>
  <si>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</si>
  <si>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</si>
  <si>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</si>
  <si>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</si>
  <si>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</si>
  <si>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</si>
  <si>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</si>
  <si>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</si>
  <si>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</si>
  <si>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</si>
  <si>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</si>
  <si>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</si>
  <si>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</si>
  <si>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</si>
  <si>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</si>
  <si>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</si>
  <si>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</si>
  <si>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</si>
  <si>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</si>
  <si>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</si>
  <si>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</si>
  <si>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</si>
  <si>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</si>
  <si>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</si>
  <si>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</si>
  <si>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</si>
  <si>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</si>
  <si>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</si>
  <si>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</si>
  <si>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</si>
  <si>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</si>
  <si>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</si>
  <si>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</si>
  <si>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</si>
  <si>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</si>
  <si>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</si>
  <si>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</si>
  <si>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</si>
  <si>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</si>
  <si>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</si>
  <si>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</si>
  <si>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</si>
  <si>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</si>
  <si>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</si>
  <si>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</si>
  <si>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</si>
  <si>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</si>
  <si>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</si>
  <si>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</si>
  <si>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</si>
  <si>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</si>
  <si>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</si>
  <si>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</si>
  <si>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</si>
  <si>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</si>
  <si>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</si>
  <si>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</si>
  <si>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</si>
  <si>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</si>
  <si>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</si>
  <si>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</si>
  <si>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</si>
  <si>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</si>
  <si>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</si>
  <si>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</si>
  <si>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</si>
  <si>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</si>
  <si>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</si>
  <si>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</si>
  <si>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</si>
  <si>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</si>
  <si>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</si>
  <si>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</si>
  <si>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</si>
  <si>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</si>
  <si>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</si>
  <si>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</si>
  <si>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</si>
  <si>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</si>
  <si>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</si>
  <si>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</si>
  <si>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</si>
  <si>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</si>
  <si>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</si>
  <si>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</si>
  <si>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</si>
  <si>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</si>
  <si>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</si>
  <si>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</si>
  <si>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</si>
  <si>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</si>
  <si>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</si>
  <si>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</si>
  <si>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</si>
  <si>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</si>
  <si>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</si>
  <si>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</si>
  <si>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</si>
  <si>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</si>
  <si>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</si>
  <si>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</si>
  <si>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</si>
  <si>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</si>
  <si>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</si>
  <si>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</si>
  <si>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</si>
  <si>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</si>
  <si>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</si>
  <si>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</si>
  <si>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</si>
  <si>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</si>
  <si>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</si>
  <si>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</si>
  <si>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</si>
  <si>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</si>
  <si>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</si>
  <si>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</si>
  <si>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</si>
  <si>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</si>
  <si>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</si>
  <si>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</si>
  <si>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</si>
  <si>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</si>
  <si>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</si>
  <si>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</si>
  <si>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</si>
  <si>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</si>
  <si>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</si>
  <si>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</si>
  <si>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</si>
  <si>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</si>
  <si>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</si>
  <si>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</si>
  <si>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</si>
  <si>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</si>
  <si>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</si>
  <si>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</si>
  <si>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</si>
  <si>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</si>
  <si>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</si>
  <si>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</si>
  <si>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</si>
  <si>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</si>
  <si>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</si>
  <si>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</si>
  <si>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</si>
  <si>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</si>
  <si>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</si>
  <si>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</si>
  <si>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</si>
  <si>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</si>
  <si>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</si>
  <si>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</si>
  <si>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</si>
  <si>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</si>
  <si>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</si>
  <si>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</si>
  <si>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</si>
  <si>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</si>
  <si>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</si>
  <si>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</si>
  <si>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</si>
  <si>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</si>
  <si>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</si>
  <si>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</si>
  <si>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</si>
  <si>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</si>
  <si>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</si>
  <si>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</si>
  <si>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</si>
  <si>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</si>
  <si>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</si>
  <si>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</si>
  <si>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</si>
  <si>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</si>
  <si>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</si>
  <si>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</si>
  <si>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</si>
  <si>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</si>
  <si>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</si>
  <si>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</si>
  <si>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</si>
  <si>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</si>
  <si>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</si>
  <si>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</si>
  <si>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</si>
  <si>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</si>
  <si>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</si>
  <si>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</si>
  <si>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</si>
  <si>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</si>
  <si>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</si>
  <si>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</si>
  <si>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</si>
  <si>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</si>
  <si>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</si>
  <si>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</si>
  <si>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</si>
  <si>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</si>
  <si>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</si>
  <si>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</si>
  <si>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</si>
  <si>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</si>
  <si>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</si>
  <si>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</si>
  <si>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</si>
  <si>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</si>
  <si>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</si>
  <si>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</si>
  <si>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</si>
  <si>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</si>
  <si>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</si>
  <si>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</si>
  <si>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</si>
  <si>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</si>
  <si>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</si>
  <si>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</si>
  <si>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</si>
  <si>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</si>
  <si>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</si>
  <si>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</si>
  <si>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</si>
  <si>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</si>
  <si>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</si>
  <si>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</si>
  <si>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</si>
  <si>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</si>
  <si>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</si>
  <si>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</si>
  <si>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</si>
  <si>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</si>
  <si>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</si>
  <si>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</si>
  <si>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</si>
  <si>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</si>
  <si>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</si>
  <si>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</si>
  <si>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</si>
  <si>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</si>
  <si>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</si>
  <si>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</si>
  <si>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</si>
  <si>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</si>
  <si>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</si>
  <si>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</si>
  <si>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</si>
  <si>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</si>
  <si>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</si>
  <si>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</si>
  <si>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</si>
  <si>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</si>
  <si>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</si>
  <si>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</si>
  <si>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</si>
  <si>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</si>
  <si>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</si>
  <si>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</si>
  <si>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</si>
  <si>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</si>
  <si>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</si>
  <si>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</si>
  <si>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</si>
  <si>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</si>
  <si>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</si>
  <si>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</si>
  <si>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</si>
  <si>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</si>
  <si>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</si>
  <si>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</si>
  <si>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</si>
  <si>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</si>
  <si>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</si>
  <si>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</si>
  <si>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</si>
  <si>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</si>
  <si>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</si>
  <si>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</si>
  <si>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</si>
  <si>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</si>
  <si>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</si>
  <si>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</si>
  <si>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</si>
  <si>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</si>
  <si>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</si>
  <si>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</si>
  <si>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</si>
  <si>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</si>
  <si>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</si>
  <si>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</si>
  <si>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</si>
  <si>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</si>
  <si>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</si>
  <si>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</si>
  <si>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</si>
  <si>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</si>
  <si>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</si>
  <si>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</si>
  <si>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</si>
  <si>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</si>
  <si>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</si>
  <si>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</si>
  <si>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</si>
  <si>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</si>
  <si>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</si>
  <si>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</si>
  <si>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</si>
  <si>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</si>
  <si>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</si>
  <si>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</si>
  <si>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</si>
  <si>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</si>
  <si>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</si>
  <si>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</si>
  <si>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</si>
  <si>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</si>
  <si>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</si>
  <si>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</si>
  <si>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</si>
  <si>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</si>
  <si>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</si>
  <si>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</si>
  <si>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</si>
  <si>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</si>
  <si>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</si>
  <si>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</si>
  <si>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</si>
  <si>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</si>
  <si>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</si>
  <si>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</si>
  <si>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</si>
  <si>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</si>
  <si>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</si>
  <si>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</si>
  <si>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</si>
  <si>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</si>
  <si>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</si>
  <si>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</si>
  <si>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</si>
  <si>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</si>
  <si>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</si>
  <si>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</si>
  <si>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</si>
  <si>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</si>
  <si>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</si>
  <si>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</si>
  <si>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</si>
  <si>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</si>
  <si>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</si>
  <si>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</si>
  <si>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</si>
  <si>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</si>
  <si>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</si>
  <si>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</si>
  <si>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</si>
  <si>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</si>
  <si>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</si>
  <si>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</si>
  <si>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</si>
  <si>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</si>
  <si>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</si>
  <si>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</si>
  <si>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</si>
  <si>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</si>
  <si>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</si>
  <si>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</si>
  <si>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</si>
  <si>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</si>
  <si>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</si>
  <si>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</si>
  <si>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</si>
  <si>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</si>
  <si>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</si>
  <si>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</si>
  <si>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</si>
  <si>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</si>
  <si>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</si>
  <si>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</si>
  <si>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</si>
  <si>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</si>
  <si>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</si>
  <si>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</si>
  <si>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</si>
  <si>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</si>
  <si>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</si>
  <si>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</si>
  <si>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</si>
  <si>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</si>
  <si>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</si>
  <si>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</si>
  <si>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</si>
  <si>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</si>
  <si>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</si>
  <si>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</si>
  <si>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</si>
  <si>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</si>
  <si>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</si>
  <si>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</si>
  <si>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</si>
  <si>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</si>
  <si>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</si>
  <si>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</si>
  <si>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</si>
  <si>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</si>
  <si>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</si>
  <si>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</si>
  <si>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</si>
  <si>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</si>
  <si>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</si>
  <si>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</si>
  <si>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</si>
  <si>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</si>
  <si>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</si>
  <si>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</si>
  <si>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</si>
  <si>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</si>
  <si>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</si>
  <si>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</si>
  <si>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</si>
  <si>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</si>
  <si>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</si>
  <si>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</si>
  <si>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</si>
  <si>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</si>
  <si>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</si>
  <si>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</si>
  <si>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</si>
  <si>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</si>
  <si>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</si>
  <si>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</si>
  <si>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</si>
  <si>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</si>
  <si>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</si>
  <si>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</si>
  <si>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</si>
  <si>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</si>
  <si>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</si>
  <si>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</si>
  <si>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</si>
  <si>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</si>
  <si>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</si>
  <si>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</si>
  <si>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</si>
  <si>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</si>
  <si>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</si>
  <si>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</si>
  <si>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</si>
  <si>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</si>
  <si>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</si>
  <si>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</si>
  <si>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</si>
  <si>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</si>
  <si>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</si>
  <si>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</si>
  <si>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</si>
  <si>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</si>
  <si>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</si>
  <si>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</si>
  <si>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</si>
  <si>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</si>
  <si>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</si>
  <si>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</si>
  <si>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</si>
  <si>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</si>
  <si>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</si>
  <si>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</si>
  <si>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</si>
  <si>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</si>
  <si>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</si>
  <si>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</si>
  <si>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</si>
  <si>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</si>
  <si>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</si>
  <si>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</si>
  <si>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</si>
  <si>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</si>
  <si>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</si>
  <si>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</si>
  <si>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</si>
  <si>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</si>
  <si>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</si>
  <si>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</si>
  <si>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</si>
  <si>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</si>
  <si>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</si>
  <si>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</si>
  <si>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</si>
  <si>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</si>
  <si>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</si>
  <si>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</si>
  <si>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</si>
  <si>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</si>
  <si>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</si>
  <si>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</si>
  <si>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</si>
  <si>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</si>
  <si>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</si>
  <si>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</si>
  <si>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</si>
  <si>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</si>
  <si>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</si>
  <si>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</si>
  <si>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</si>
  <si>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</si>
  <si>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</si>
  <si>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</si>
  <si>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</si>
  <si>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</si>
  <si>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</si>
  <si>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</si>
  <si>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</si>
  <si>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</si>
  <si>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</si>
  <si>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</si>
  <si>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</si>
  <si>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</si>
  <si>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</si>
  <si>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</si>
  <si>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</si>
  <si>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</si>
  <si>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</si>
  <si>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</si>
  <si>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</si>
  <si>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</si>
  <si>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</si>
  <si>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</si>
  <si>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</si>
  <si>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</si>
  <si>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</si>
  <si>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</si>
  <si>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</si>
  <si>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</si>
  <si>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</si>
  <si>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</si>
  <si>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</si>
  <si>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</si>
  <si>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</si>
  <si>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</si>
  <si>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</si>
  <si>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</si>
  <si>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</si>
  <si>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</si>
  <si>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</si>
  <si>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</si>
  <si>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</si>
  <si>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</si>
  <si>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</si>
  <si>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</si>
  <si>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</si>
  <si>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</si>
  <si>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</si>
  <si>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</si>
  <si>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</si>
  <si>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</si>
  <si>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</si>
  <si>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</si>
  <si>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</si>
  <si>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</si>
  <si>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</si>
  <si>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</si>
  <si>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</si>
  <si>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</si>
  <si>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</si>
  <si>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</si>
  <si>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</si>
  <si>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</si>
  <si>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</si>
  <si>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</si>
  <si>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</si>
  <si>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</si>
  <si>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</si>
  <si>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</si>
  <si>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</si>
  <si>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</si>
  <si>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</si>
  <si>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</si>
  <si>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</si>
  <si>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</si>
  <si>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</si>
  <si>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</si>
  <si>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</si>
  <si>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</si>
  <si>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</si>
  <si>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</si>
  <si>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</si>
  <si>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</si>
  <si>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</si>
  <si>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</si>
  <si>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</si>
  <si>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</si>
  <si>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</si>
  <si>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</si>
  <si>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</si>
  <si>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</si>
  <si>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</si>
  <si>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</si>
  <si>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</si>
  <si>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</si>
  <si>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</si>
  <si>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</si>
  <si>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</si>
  <si>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</si>
  <si>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</si>
  <si>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</si>
  <si>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</si>
  <si>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</si>
  <si>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</si>
  <si>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</si>
  <si>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</si>
  <si>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</si>
  <si>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</si>
  <si>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</si>
  <si>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</si>
  <si>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</si>
  <si>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</si>
  <si>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</si>
  <si>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</si>
  <si>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</si>
  <si>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</si>
  <si>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</si>
  <si>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</si>
  <si>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</si>
  <si>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</si>
  <si>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</si>
  <si>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</si>
  <si>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</si>
  <si>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</si>
  <si>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</si>
  <si>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</si>
  <si>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</si>
  <si>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</si>
  <si>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</si>
  <si>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</si>
  <si>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</si>
  <si>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</si>
  <si>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</si>
  <si>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</si>
  <si>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</si>
  <si>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</si>
  <si>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</si>
  <si>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</si>
  <si>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</si>
  <si>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</si>
  <si>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</si>
  <si>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</si>
  <si>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</si>
  <si>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</si>
  <si>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</si>
  <si>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</si>
  <si>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</si>
  <si>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</si>
  <si>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</si>
  <si>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</si>
  <si>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</si>
  <si>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</si>
  <si>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</si>
  <si>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</si>
  <si>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</si>
  <si>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</si>
  <si>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</si>
  <si>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</si>
  <si>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</si>
  <si>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</si>
  <si>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</si>
  <si>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</si>
  <si>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</si>
  <si>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</si>
  <si>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</si>
  <si>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</si>
  <si>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</si>
  <si>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</si>
  <si>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</si>
  <si>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</si>
  <si>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</si>
  <si>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</si>
  <si>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</si>
  <si>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</si>
  <si>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</si>
  <si>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</si>
  <si>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</si>
  <si>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</si>
  <si>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</si>
  <si>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</si>
  <si>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</si>
  <si>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</si>
  <si>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</si>
  <si>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</si>
  <si>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</si>
  <si>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</si>
  <si>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</si>
  <si>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</si>
  <si>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</si>
  <si>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</si>
  <si>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</si>
  <si>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</si>
  <si>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</si>
  <si>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</si>
  <si>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</si>
  <si>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</si>
  <si>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</si>
  <si>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</si>
  <si>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</si>
  <si>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</si>
  <si>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</si>
  <si>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</si>
  <si>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</si>
  <si>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</si>
  <si>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</si>
  <si>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</si>
  <si>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</si>
  <si>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</si>
  <si>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</si>
  <si>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</si>
  <si>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</si>
  <si>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</si>
  <si>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</si>
  <si>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</si>
  <si>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</si>
  <si>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</si>
  <si>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</si>
  <si>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</si>
  <si>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</si>
  <si>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</si>
  <si>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</si>
  <si>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</si>
  <si>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</si>
  <si>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</si>
  <si>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</si>
  <si>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</si>
  <si>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</si>
  <si>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</si>
  <si>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</si>
  <si>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</si>
  <si>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</si>
  <si>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</si>
  <si>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</si>
  <si>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</si>
  <si>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</si>
  <si>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</si>
  <si>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</si>
  <si>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</si>
  <si>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</si>
  <si>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</si>
  <si>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</si>
  <si>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</si>
  <si>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</si>
  <si>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</si>
  <si>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</si>
  <si>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</si>
  <si>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</si>
  <si>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</si>
  <si>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</si>
  <si>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</si>
  <si>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</si>
  <si>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</si>
  <si>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</si>
  <si>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</si>
  <si>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</si>
  <si>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</si>
  <si>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</si>
  <si>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</si>
  <si>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</si>
  <si>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</si>
  <si>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</si>
  <si>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</si>
  <si>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</si>
  <si>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</si>
  <si>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</si>
  <si>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</si>
  <si>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</si>
  <si>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</si>
  <si>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</si>
  <si>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</si>
  <si>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</si>
  <si>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</si>
  <si>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</si>
  <si>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</si>
  <si>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</si>
  <si>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</si>
  <si>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</si>
  <si>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</si>
  <si>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</si>
  <si>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</si>
  <si>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</si>
  <si>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</si>
  <si>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</si>
  <si>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</si>
  <si>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</si>
  <si>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</si>
  <si>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</si>
  <si>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</si>
  <si>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</si>
  <si>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</si>
  <si>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</si>
  <si>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</si>
  <si>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</si>
  <si>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</si>
  <si>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</si>
  <si>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</si>
  <si>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</si>
  <si>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</si>
  <si>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</si>
  <si>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</si>
  <si>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</si>
  <si>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</si>
  <si>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</si>
  <si>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</si>
  <si>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</si>
  <si>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</si>
  <si>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</si>
  <si>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</si>
  <si>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</si>
  <si>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</si>
  <si>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</si>
  <si>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</si>
  <si>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</si>
  <si>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</si>
  <si>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</si>
  <si>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</si>
  <si>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</si>
  <si>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</si>
  <si>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</si>
  <si>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</si>
  <si>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</si>
  <si>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</si>
  <si>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</si>
  <si>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</si>
  <si>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</si>
  <si>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</si>
  <si>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</si>
  <si>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</si>
  <si>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</si>
  <si>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</si>
  <si>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</si>
  <si>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</si>
  <si>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</si>
  <si>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</si>
  <si>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</si>
  <si>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</si>
  <si>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</si>
  <si>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</si>
  <si>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</si>
  <si>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</si>
  <si>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</si>
  <si>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</si>
  <si>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</si>
  <si>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</si>
  <si>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</si>
  <si>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</si>
  <si>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</si>
  <si>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</si>
  <si>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</si>
  <si>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</si>
  <si>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</si>
  <si>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</si>
  <si>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</si>
  <si>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</si>
  <si>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</si>
  <si>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</si>
  <si>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</si>
  <si>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</si>
  <si>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</si>
  <si>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</si>
  <si>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</si>
  <si>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</si>
  <si>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</si>
  <si>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</si>
  <si>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</si>
  <si>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</si>
  <si>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</si>
  <si>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</si>
  <si>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</si>
  <si>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</si>
  <si>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</si>
  <si>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</si>
  <si>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</si>
  <si>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</si>
  <si>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</si>
  <si>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</si>
  <si>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</si>
  <si>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</si>
  <si>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</si>
  <si>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</si>
  <si>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</si>
  <si>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</si>
  <si>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</si>
  <si>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</si>
  <si>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</si>
  <si>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</si>
  <si>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</si>
  <si>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</si>
  <si>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</si>
  <si>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</si>
  <si>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</si>
  <si>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</si>
  <si>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</si>
  <si>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</si>
  <si>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</si>
  <si>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</si>
  <si>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</si>
  <si>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</si>
  <si>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</si>
  <si>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</si>
  <si>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</si>
  <si>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</si>
  <si>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</si>
  <si>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</si>
  <si>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</si>
  <si>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</si>
  <si>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</si>
  <si>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</si>
  <si>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</si>
  <si>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</si>
  <si>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</si>
  <si>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</si>
  <si>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</si>
  <si>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</si>
  <si>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</si>
  <si>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</si>
  <si>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</si>
  <si>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</si>
  <si>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</si>
  <si>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</si>
  <si>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</si>
  <si>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</si>
  <si>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</si>
  <si>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</si>
  <si>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</si>
  <si>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</si>
  <si>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</si>
  <si>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</si>
  <si>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</si>
  <si>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</si>
  <si>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</si>
  <si>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</si>
  <si>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</si>
  <si>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</si>
  <si>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</si>
  <si>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</si>
  <si>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</si>
  <si>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</si>
  <si>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</si>
  <si>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</si>
  <si>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</si>
  <si>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</si>
  <si>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</si>
  <si>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</si>
  <si>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</si>
  <si>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</si>
  <si>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</si>
  <si>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</si>
  <si>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</si>
  <si>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</si>
  <si>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</si>
  <si>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</si>
  <si>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</si>
  <si>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</si>
  <si>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</si>
  <si>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</si>
  <si>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</si>
  <si>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</si>
  <si>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</si>
  <si>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</si>
  <si>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</si>
  <si>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</si>
  <si>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</si>
  <si>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</si>
  <si>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</si>
  <si>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</si>
  <si>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</si>
  <si>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</si>
  <si>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</si>
  <si>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</si>
  <si>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</si>
  <si>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</si>
  <si>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</si>
  <si>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</si>
  <si>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</si>
  <si>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</si>
  <si>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</si>
  <si>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</si>
  <si>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</si>
  <si>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</si>
  <si>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</si>
  <si>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</si>
  <si>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</si>
  <si>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</si>
  <si>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</si>
  <si>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</si>
  <si>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</si>
  <si>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</si>
  <si>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</si>
  <si>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</si>
  <si>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</si>
  <si>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</si>
  <si>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</si>
  <si>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</si>
  <si>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</si>
  <si>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</si>
  <si>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</si>
  <si>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</si>
  <si>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</si>
  <si>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</si>
  <si>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</si>
  <si>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</si>
  <si>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</si>
  <si>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</si>
  <si>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</si>
  <si>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</si>
  <si>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</si>
  <si>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</si>
  <si>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</si>
  <si>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</si>
  <si>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</si>
  <si>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</si>
  <si>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</si>
  <si>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</si>
  <si>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</si>
  <si>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</si>
  <si>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</si>
  <si>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</si>
  <si>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</si>
  <si>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</si>
  <si>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</si>
  <si>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</si>
  <si>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</si>
  <si>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</si>
  <si>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</si>
  <si>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</si>
  <si>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</si>
  <si>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</si>
  <si>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</si>
  <si>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</si>
  <si>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</si>
  <si>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</si>
  <si>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</si>
  <si>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</si>
  <si>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</si>
  <si>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</si>
  <si>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</si>
  <si>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</si>
  <si>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</si>
  <si>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</si>
  <si>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</si>
  <si>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</si>
  <si>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</si>
  <si>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</si>
  <si>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</si>
  <si>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</si>
  <si>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</si>
  <si>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</si>
  <si>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</si>
  <si>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</si>
  <si>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</si>
  <si>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</si>
  <si>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</si>
  <si>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</si>
  <si>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</si>
  <si>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</si>
  <si>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</si>
  <si>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</si>
  <si>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</si>
  <si>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</si>
  <si>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</si>
  <si>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</si>
  <si>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</si>
  <si>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</si>
  <si>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</si>
  <si>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</si>
  <si>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</si>
  <si>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</si>
  <si>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</si>
  <si>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</si>
  <si>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</si>
  <si>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</si>
  <si>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</si>
  <si>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</si>
  <si>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</si>
  <si>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</si>
  <si>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</si>
  <si>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</si>
  <si>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</si>
  <si>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</si>
  <si>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</si>
  <si>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</si>
  <si>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</si>
  <si>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</si>
  <si>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</si>
  <si>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</si>
  <si>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</si>
  <si>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</si>
  <si>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</si>
  <si>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</si>
  <si>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</si>
  <si>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</si>
  <si>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</si>
  <si>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</si>
  <si>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</si>
  <si>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</si>
  <si>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</si>
  <si>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</si>
  <si>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</si>
  <si>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</si>
  <si>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</si>
  <si>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</si>
  <si>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</si>
  <si>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</si>
  <si>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</si>
  <si>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</si>
  <si>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</si>
  <si>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</si>
  <si>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</si>
  <si>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</si>
  <si>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</si>
  <si>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</si>
  <si>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</si>
  <si>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</si>
  <si>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</si>
  <si>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</si>
  <si>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</si>
  <si>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</si>
  <si>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</si>
  <si>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</si>
  <si>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</si>
  <si>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</si>
  <si>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</si>
  <si>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</si>
  <si>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</si>
  <si>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</si>
  <si>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</si>
  <si>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</si>
  <si>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</si>
  <si>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</si>
  <si>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</si>
  <si>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</si>
  <si>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</si>
  <si>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</si>
  <si>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</si>
  <si>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</si>
  <si>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</si>
  <si>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</si>
  <si>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</si>
  <si>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</si>
  <si>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</si>
  <si>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</si>
  <si>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</si>
  <si>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</si>
  <si>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</si>
  <si>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</si>
  <si>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</si>
  <si>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</si>
  <si>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</si>
  <si>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</si>
  <si>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</si>
  <si>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</si>
  <si>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</si>
  <si>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</si>
  <si>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</si>
  <si>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</si>
  <si>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</si>
  <si>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</si>
  <si>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</si>
  <si>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</si>
  <si>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</si>
  <si>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</si>
  <si>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</si>
  <si>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</si>
  <si>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</si>
  <si>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</si>
  <si>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</si>
  <si>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</si>
  <si>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</si>
  <si>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</si>
  <si>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</si>
  <si>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</si>
  <si>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</si>
  <si>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</si>
  <si>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</si>
  <si>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</si>
  <si>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</si>
  <si>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</si>
  <si>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</si>
  <si>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</si>
  <si>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</si>
  <si>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</si>
  <si>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</si>
  <si>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</si>
  <si>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</si>
  <si>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</si>
  <si>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</si>
  <si>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</si>
  <si>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</si>
  <si>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</si>
  <si>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</si>
  <si>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</si>
  <si>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</si>
  <si>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</si>
  <si>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</si>
  <si>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</si>
  <si>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</si>
  <si>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</si>
  <si>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</si>
  <si>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</si>
  <si>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</si>
  <si>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</si>
  <si>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</si>
  <si>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</si>
  <si>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</si>
  <si>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</si>
  <si>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</si>
  <si>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</si>
  <si>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</si>
  <si>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</si>
  <si>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</si>
  <si>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</si>
  <si>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</si>
  <si>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</si>
  <si>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</si>
  <si>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</si>
  <si>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</si>
  <si>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</si>
  <si>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</si>
  <si>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</si>
  <si>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</si>
  <si>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</si>
  <si>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</si>
  <si>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</si>
  <si>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</si>
  <si>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</si>
  <si>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</si>
  <si>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</si>
  <si>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</si>
  <si>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</si>
  <si>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</si>
  <si>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</si>
  <si>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</si>
  <si>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</si>
  <si>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</si>
  <si>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</si>
  <si>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</si>
  <si>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</si>
  <si>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</si>
  <si>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</si>
  <si>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</si>
  <si>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</si>
  <si>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</si>
  <si>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</si>
  <si>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</si>
  <si>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</si>
  <si>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</si>
  <si>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</si>
  <si>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</si>
  <si>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</si>
  <si>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</si>
  <si>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</si>
  <si>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</si>
  <si>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</si>
  <si>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</si>
  <si>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</si>
  <si>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</si>
  <si>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</si>
  <si>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</si>
  <si>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</si>
  <si>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</si>
  <si>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</si>
  <si>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</si>
  <si>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</si>
  <si>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</si>
  <si>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</si>
  <si>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</si>
  <si>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</si>
  <si>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</si>
  <si>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</si>
  <si>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</si>
  <si>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</si>
  <si>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</si>
  <si>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</si>
  <si>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</si>
  <si>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</si>
  <si>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</si>
  <si>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</si>
  <si>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</si>
  <si>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</si>
  <si>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</si>
  <si>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</si>
  <si>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</si>
  <si>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</si>
  <si>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</si>
  <si>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</si>
  <si>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</si>
  <si>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</si>
  <si>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</si>
  <si>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</si>
  <si>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</si>
  <si>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</si>
  <si>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</si>
  <si>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</si>
  <si>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</si>
  <si>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</si>
  <si>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</si>
  <si>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</si>
  <si>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</si>
  <si>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</si>
  <si>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</si>
  <si>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</si>
  <si>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</si>
  <si>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</si>
  <si>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</si>
  <si>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</si>
  <si>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</si>
  <si>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</si>
  <si>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</si>
  <si>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</si>
  <si>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</si>
  <si>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</si>
  <si>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</si>
  <si>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</si>
  <si>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</si>
  <si>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</si>
  <si>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</si>
  <si>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</si>
  <si>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</si>
  <si>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</si>
  <si>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</si>
  <si>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</si>
  <si>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</si>
  <si>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</si>
  <si>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</si>
  <si>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</si>
  <si>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</si>
  <si>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</si>
  <si>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</si>
  <si>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</si>
  <si>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</si>
  <si>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</si>
  <si>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</si>
  <si>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</si>
  <si>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</si>
  <si>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</si>
  <si>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</si>
  <si>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</si>
  <si>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</si>
  <si>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</si>
  <si>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</si>
  <si>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</si>
  <si>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</si>
  <si>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</si>
  <si>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</si>
  <si>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</si>
  <si>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</si>
  <si>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</si>
  <si>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</si>
  <si>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</si>
  <si>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</si>
  <si>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</si>
  <si>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</si>
  <si>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</si>
  <si>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</si>
  <si>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</si>
  <si>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</si>
  <si>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</si>
  <si>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</si>
  <si>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</si>
  <si>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</si>
  <si>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</si>
  <si>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</si>
  <si>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</si>
  <si>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</si>
  <si>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</si>
  <si>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</si>
  <si>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</si>
  <si>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</si>
  <si>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</si>
  <si>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</si>
  <si>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</si>
  <si>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</si>
  <si>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</si>
  <si>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</si>
  <si>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</si>
  <si>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</si>
  <si>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</si>
  <si>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</si>
  <si>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</si>
  <si>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</si>
  <si>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</si>
  <si>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</si>
  <si>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</si>
  <si>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</si>
  <si>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</si>
  <si>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</si>
  <si>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</si>
  <si>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</si>
  <si>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</si>
  <si>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</si>
  <si>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</si>
  <si>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</si>
  <si>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</si>
  <si>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</si>
  <si>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</si>
  <si>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</si>
  <si>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</si>
  <si>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</si>
  <si>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</si>
  <si>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</si>
  <si>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</si>
  <si>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</si>
  <si>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</si>
  <si>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</si>
  <si>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</si>
  <si>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</si>
  <si>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</si>
  <si>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</si>
  <si>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</si>
  <si>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</si>
  <si>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</si>
  <si>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</si>
  <si>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</si>
  <si>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</si>
  <si>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</si>
  <si>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</si>
  <si>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</si>
  <si>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</si>
  <si>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</si>
  <si>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</si>
  <si>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</si>
  <si>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</si>
  <si>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</si>
  <si>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</si>
  <si>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</si>
  <si>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</si>
  <si>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</si>
  <si>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</si>
  <si>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</si>
  <si>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</si>
  <si>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</si>
  <si>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</si>
  <si>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</si>
  <si>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</si>
  <si>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</si>
  <si>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</si>
  <si>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</si>
  <si>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</si>
  <si>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</si>
  <si>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</si>
  <si>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</si>
  <si>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</si>
  <si>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</si>
  <si>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</si>
  <si>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</si>
  <si>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</si>
  <si>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</si>
  <si>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</si>
  <si>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</si>
  <si>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</si>
  <si>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</si>
  <si>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</si>
  <si>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</si>
  <si>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</si>
  <si>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</si>
  <si>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</si>
  <si>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</si>
  <si>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</si>
  <si>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</si>
  <si>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</si>
  <si>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</si>
  <si>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</si>
  <si>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</si>
  <si>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</si>
  <si>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</si>
  <si>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</si>
  <si>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</si>
  <si>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</si>
  <si>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</si>
  <si>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</si>
  <si>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</si>
  <si>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</si>
  <si>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</si>
  <si>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</si>
  <si>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</si>
  <si>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</si>
  <si>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</si>
  <si>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</si>
  <si>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</si>
  <si>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</si>
  <si>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</si>
  <si>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</si>
  <si>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</si>
  <si>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</si>
  <si>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</si>
  <si>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</si>
  <si>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</si>
  <si>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</si>
  <si>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</si>
  <si>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</si>
  <si>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</si>
  <si>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</si>
  <si>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</si>
  <si>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</si>
  <si>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</si>
  <si>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</si>
  <si>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</si>
  <si>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</si>
  <si>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</si>
  <si>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</si>
  <si>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</si>
  <si>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</si>
  <si>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</si>
  <si>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</si>
  <si>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</si>
  <si>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</si>
  <si>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</si>
  <si>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</si>
  <si>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</si>
  <si>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</si>
  <si>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</si>
  <si>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</si>
  <si>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</si>
  <si>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</si>
  <si>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</si>
  <si>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</si>
  <si>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</si>
  <si>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</si>
  <si>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</si>
  <si>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</si>
  <si>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</si>
  <si>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</si>
  <si>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</si>
  <si>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</si>
  <si>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</si>
  <si>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</si>
  <si>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</si>
  <si>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</si>
  <si>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</si>
  <si>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</si>
  <si>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</si>
  <si>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</si>
  <si>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</si>
  <si>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</si>
  <si>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</si>
  <si>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</si>
  <si>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</si>
  <si>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</si>
  <si>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</si>
  <si>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</si>
  <si>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</si>
  <si>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</si>
  <si>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</si>
  <si>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</si>
  <si>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</si>
  <si>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</si>
  <si>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</si>
  <si>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</si>
  <si>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</si>
  <si>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</si>
  <si>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</si>
  <si>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</si>
  <si>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</si>
  <si>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</si>
  <si>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</si>
  <si>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</si>
  <si>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</si>
  <si>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</si>
  <si>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</si>
  <si>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</si>
  <si>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</si>
  <si>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</si>
  <si>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</si>
  <si>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</si>
  <si>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</si>
  <si>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</si>
  <si>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</si>
  <si>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</si>
  <si>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</si>
  <si>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</si>
  <si>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</si>
  <si>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</si>
  <si>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</si>
  <si>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</si>
  <si>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</si>
  <si>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</si>
  <si>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</si>
  <si>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</si>
  <si>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</si>
  <si>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</si>
  <si>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</si>
  <si>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</si>
  <si>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</si>
  <si>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</si>
  <si>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</si>
  <si>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</si>
  <si>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</si>
  <si>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</si>
  <si>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</si>
  <si>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</si>
  <si>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</si>
  <si>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</si>
  <si>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</si>
  <si>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</si>
  <si>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</si>
  <si>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</si>
  <si>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</si>
  <si>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</si>
  <si>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</si>
  <si>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</si>
  <si>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</si>
  <si>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</si>
  <si>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</si>
  <si>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</si>
  <si>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</si>
  <si>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</si>
  <si>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</si>
  <si>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</si>
  <si>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</si>
  <si>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</si>
  <si>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</si>
  <si>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</si>
  <si>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</si>
  <si>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</si>
  <si>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</si>
  <si>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</si>
  <si>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</si>
  <si>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</si>
  <si>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</si>
  <si>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</si>
  <si>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</si>
  <si>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</si>
  <si>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</si>
  <si>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</si>
  <si>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</si>
  <si>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</si>
  <si>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</si>
  <si>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</si>
  <si>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</si>
  <si>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</si>
  <si>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</si>
  <si>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</si>
  <si>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</si>
  <si>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</si>
  <si>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</si>
  <si>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</si>
  <si>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</si>
  <si>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</si>
  <si>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</si>
  <si>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</si>
  <si>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</si>
  <si>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</si>
  <si>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</si>
  <si>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</si>
  <si>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</si>
  <si>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</si>
  <si>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</si>
  <si>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</si>
  <si>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</si>
  <si>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</si>
  <si>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</si>
  <si>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</si>
  <si>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</si>
  <si>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</si>
  <si>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</si>
  <si>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</si>
  <si>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</si>
  <si>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</si>
  <si>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</si>
  <si>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</si>
  <si>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</si>
  <si>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</si>
  <si>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</si>
  <si>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</si>
  <si>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</si>
  <si>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</si>
  <si>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</si>
  <si>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</si>
  <si>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</si>
  <si>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</si>
  <si>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</si>
  <si>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</si>
  <si>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</si>
  <si>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</si>
  <si>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</si>
  <si>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</si>
  <si>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</si>
  <si>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</si>
  <si>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</si>
  <si>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</si>
  <si>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</si>
  <si>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</si>
  <si>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</si>
  <si>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</si>
  <si>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</si>
  <si>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</si>
  <si>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</si>
  <si>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</si>
  <si>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</si>
  <si>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</si>
  <si>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</si>
  <si>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</si>
  <si>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</si>
  <si>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</si>
  <si>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</si>
  <si>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</si>
  <si>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</si>
  <si>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</si>
  <si>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</si>
  <si>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</si>
  <si>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</si>
  <si>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</si>
  <si>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</si>
  <si>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</si>
  <si>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</si>
  <si>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</si>
  <si>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</si>
  <si>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</si>
  <si>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</si>
  <si>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</si>
  <si>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</si>
  <si>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</si>
  <si>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</si>
  <si>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</si>
  <si>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</si>
  <si>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</si>
  <si>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</si>
  <si>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</si>
  <si>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</si>
  <si>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</si>
  <si>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</si>
  <si>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</si>
  <si>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</si>
  <si>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</si>
  <si>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</si>
  <si>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</si>
  <si>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</si>
  <si>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</si>
  <si>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</si>
  <si>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</si>
  <si>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</si>
  <si>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</si>
  <si>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</si>
  <si>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</si>
  <si>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</si>
  <si>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</si>
  <si>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</si>
  <si>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</si>
  <si>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</si>
  <si>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</si>
  <si>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</si>
  <si>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</si>
  <si>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</si>
  <si>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</si>
  <si>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</si>
  <si>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</si>
  <si>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</si>
  <si>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</si>
  <si>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</si>
  <si>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</si>
  <si>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</si>
  <si>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</si>
  <si>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</si>
  <si>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</si>
  <si>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</si>
  <si>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</si>
  <si>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</si>
  <si>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</si>
  <si>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</si>
  <si>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</si>
  <si>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</si>
  <si>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</si>
  <si>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</si>
  <si>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</si>
  <si>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</si>
  <si>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</si>
  <si>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</si>
  <si>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</si>
  <si>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</si>
  <si>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</si>
  <si>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</si>
  <si>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</si>
  <si>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</si>
  <si>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</si>
  <si>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</si>
  <si>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</si>
  <si>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</si>
  <si>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</si>
  <si>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</si>
  <si>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</si>
  <si>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</si>
  <si>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</si>
  <si>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</si>
  <si>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</si>
  <si>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</si>
  <si>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</si>
  <si>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</si>
  <si>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</si>
  <si>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</si>
  <si>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</si>
  <si>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</si>
  <si>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</si>
  <si>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</si>
  <si>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</si>
  <si>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</si>
  <si>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</si>
  <si>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</si>
  <si>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</si>
  <si>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</si>
  <si>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</si>
  <si>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</si>
  <si>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</si>
  <si>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</si>
  <si>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</si>
  <si>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</si>
  <si>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</si>
  <si>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</si>
  <si>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</si>
  <si>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</si>
  <si>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</si>
  <si>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</si>
  <si>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</si>
  <si>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</si>
  <si>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</si>
  <si>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</si>
  <si>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</si>
  <si>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</si>
  <si>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</si>
  <si>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</si>
  <si>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</si>
  <si>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</si>
  <si>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</si>
  <si>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</si>
  <si>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</si>
  <si>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</si>
  <si>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</si>
  <si>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</si>
  <si>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</si>
  <si>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</si>
  <si>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</si>
  <si>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</si>
  <si>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</si>
  <si>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</si>
  <si>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</si>
  <si>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</si>
  <si>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</si>
  <si>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</si>
  <si>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</si>
  <si>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</si>
  <si>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</si>
  <si>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</si>
  <si>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</si>
  <si>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</si>
  <si>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</si>
  <si>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</si>
  <si>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</si>
  <si>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</si>
  <si>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</si>
  <si>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</si>
  <si>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</si>
  <si>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</si>
  <si>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</si>
  <si>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</si>
  <si>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</si>
  <si>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</si>
  <si>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</si>
  <si>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</si>
  <si>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</si>
  <si>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</si>
  <si>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</si>
  <si>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</si>
  <si>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</si>
  <si>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</si>
  <si>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</si>
  <si>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</si>
  <si>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</si>
  <si>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</si>
  <si>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</si>
  <si>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</si>
  <si>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</si>
  <si>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</si>
  <si>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</si>
  <si>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</si>
  <si>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</si>
  <si>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</si>
  <si>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</si>
  <si>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</si>
  <si>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</si>
  <si>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</si>
  <si>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</si>
  <si>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</si>
  <si>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</si>
  <si>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</si>
  <si>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</si>
  <si>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</si>
  <si>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</si>
  <si>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</si>
  <si>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</si>
  <si>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</si>
  <si>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</si>
  <si>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</si>
  <si>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</si>
  <si>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</si>
  <si>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</si>
  <si>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</si>
  <si>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</si>
  <si>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</si>
  <si>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</si>
  <si>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</si>
  <si>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</si>
  <si>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</si>
  <si>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</si>
  <si>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</si>
  <si>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</si>
  <si>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</si>
  <si>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</si>
  <si>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</si>
  <si>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</si>
  <si>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</si>
  <si>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</si>
  <si>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</si>
  <si>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</si>
  <si>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</si>
  <si>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</si>
  <si>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</si>
  <si>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</si>
  <si>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</si>
  <si>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</si>
  <si>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</si>
  <si>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</si>
  <si>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</si>
  <si>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</si>
  <si>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</si>
  <si>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</si>
  <si>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</si>
  <si>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</si>
  <si>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</si>
  <si>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</si>
  <si>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</si>
  <si>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</si>
  <si>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</si>
  <si>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</si>
  <si>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</si>
  <si>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</si>
  <si>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</si>
  <si>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</si>
  <si>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</si>
  <si>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</si>
  <si>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</si>
  <si>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</si>
  <si>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</si>
  <si>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</si>
  <si>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</si>
  <si>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</si>
  <si>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</si>
  <si>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</si>
  <si>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</si>
  <si>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</si>
  <si>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</si>
  <si>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</si>
  <si>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</si>
  <si>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</si>
  <si>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</si>
  <si>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</si>
  <si>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</si>
  <si>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</si>
  <si>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</si>
  <si>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</si>
  <si>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</si>
  <si>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</si>
  <si>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</si>
  <si>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</si>
  <si>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</si>
  <si>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</si>
  <si>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</si>
  <si>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</si>
  <si>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</si>
  <si>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</si>
  <si>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</si>
  <si>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</si>
  <si>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</si>
  <si>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</si>
  <si>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</si>
  <si>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</si>
  <si>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</si>
  <si>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</si>
  <si>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</si>
  <si>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</si>
  <si>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</si>
  <si>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</si>
  <si>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</si>
  <si>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</si>
  <si>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</si>
  <si>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</si>
  <si>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</si>
  <si>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</si>
  <si>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</si>
  <si>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</si>
  <si>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</si>
  <si>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</si>
  <si>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</si>
  <si>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</si>
  <si>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</si>
  <si>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</si>
  <si>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</si>
  <si>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</si>
  <si>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</si>
  <si>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</si>
  <si>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</si>
  <si>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</si>
  <si>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</si>
  <si>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</si>
  <si>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</si>
  <si>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</si>
  <si>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</si>
  <si>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</si>
  <si>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</si>
  <si>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</si>
  <si>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</si>
  <si>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</si>
  <si>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</si>
  <si>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</si>
  <si>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</si>
  <si>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</si>
  <si>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</si>
  <si>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</si>
  <si>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</si>
  <si>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</si>
  <si>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</si>
  <si>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</si>
  <si>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</si>
  <si>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</si>
  <si>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</si>
  <si>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</si>
  <si>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</si>
  <si>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</si>
  <si>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</si>
  <si>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</si>
  <si>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</si>
  <si>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</si>
  <si>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</si>
  <si>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</si>
  <si>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</si>
  <si>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</si>
  <si>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</si>
  <si>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</si>
  <si>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</si>
  <si>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</si>
  <si>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</si>
  <si>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</si>
  <si>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</si>
  <si>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</si>
  <si>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</si>
  <si>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</si>
  <si>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</si>
  <si>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</si>
  <si>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</si>
  <si>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</si>
  <si>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</si>
  <si>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</si>
  <si>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</si>
  <si>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</si>
  <si>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</si>
  <si>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</si>
  <si>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</si>
  <si>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</si>
  <si>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</si>
  <si>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</si>
  <si>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</si>
  <si>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</si>
  <si>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</si>
  <si>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</si>
  <si>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</si>
  <si>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</si>
  <si>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</si>
  <si>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</si>
  <si>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</si>
  <si>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</si>
  <si>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</si>
  <si>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</si>
  <si>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</si>
  <si>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</si>
  <si>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</si>
  <si>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</si>
  <si>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</si>
  <si>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</si>
  <si>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</si>
  <si>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</si>
  <si>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</si>
  <si>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</si>
  <si>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</si>
  <si>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</si>
  <si>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</si>
  <si>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</si>
  <si>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</si>
  <si>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</si>
  <si>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</si>
  <si>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</si>
  <si>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</si>
  <si>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</si>
  <si>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</si>
  <si>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</si>
  <si>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</si>
  <si>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</si>
  <si>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</si>
  <si>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</si>
  <si>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</si>
  <si>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</si>
  <si>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</si>
  <si>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</si>
  <si>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</si>
  <si>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</si>
  <si>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</si>
  <si>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</si>
  <si>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</si>
  <si>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</si>
  <si>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</si>
  <si>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</si>
  <si>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</si>
  <si>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</si>
  <si>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</si>
  <si>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</si>
  <si>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</si>
  <si>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</si>
  <si>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</si>
  <si>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</si>
  <si>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</si>
  <si>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</si>
  <si>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</si>
  <si>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</si>
  <si>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</si>
  <si>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</si>
  <si>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</si>
  <si>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</si>
  <si>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</si>
  <si>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</si>
  <si>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</si>
  <si>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</si>
  <si>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</si>
  <si>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</si>
  <si>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</si>
  <si>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</si>
  <si>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</si>
  <si>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</si>
  <si>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</si>
  <si>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</si>
  <si>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</si>
  <si>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</si>
  <si>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</si>
  <si>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</si>
  <si>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</si>
  <si>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</si>
  <si>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</si>
  <si>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</si>
  <si>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</si>
  <si>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</si>
  <si>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</si>
  <si>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</si>
  <si>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</si>
  <si>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</si>
  <si>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</si>
  <si>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</si>
  <si>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</si>
  <si>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</si>
  <si>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</si>
  <si>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</si>
  <si>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</si>
  <si>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</si>
  <si>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</si>
  <si>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</si>
  <si>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</si>
  <si>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</si>
  <si>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</si>
  <si>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</si>
  <si>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</si>
  <si>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</si>
  <si>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</si>
  <si>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</si>
  <si>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</si>
  <si>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</si>
  <si>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</si>
  <si>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</si>
  <si>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</si>
  <si>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</si>
  <si>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</si>
  <si>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</si>
  <si>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</si>
  <si>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</si>
  <si>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</si>
  <si>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</si>
  <si>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</si>
  <si>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</si>
  <si>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</si>
  <si>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</si>
  <si>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</si>
  <si>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</si>
  <si>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</si>
  <si>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</si>
  <si>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</si>
  <si>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</si>
  <si>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</si>
  <si>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</si>
  <si>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</si>
  <si>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</si>
  <si>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</si>
  <si>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</si>
  <si>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</si>
  <si>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</si>
  <si>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</si>
  <si>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</si>
  <si>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</si>
  <si>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</si>
  <si>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</si>
  <si>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</si>
  <si>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</si>
  <si>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</si>
  <si>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</si>
  <si>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</si>
  <si>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</si>
  <si>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</si>
  <si>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</si>
  <si>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</si>
  <si>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</si>
  <si>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</si>
  <si>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</si>
  <si>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</si>
  <si>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</si>
  <si>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</si>
  <si>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</si>
  <si>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</si>
  <si>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</si>
  <si>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</si>
  <si>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</si>
  <si>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</si>
  <si>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</si>
  <si>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</si>
  <si>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</si>
  <si>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</si>
  <si>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</si>
  <si>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</si>
  <si>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</si>
  <si>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</si>
  <si>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</si>
  <si>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</si>
  <si>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</si>
  <si>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</si>
  <si>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</si>
  <si>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</si>
  <si>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</si>
  <si>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</si>
  <si>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</si>
  <si>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</si>
  <si>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</si>
  <si>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</si>
  <si>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</si>
  <si>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</si>
  <si>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</si>
  <si>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</si>
  <si>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</si>
  <si>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</si>
  <si>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</si>
  <si>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</si>
  <si>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</si>
  <si>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</si>
  <si>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</si>
  <si>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</si>
  <si>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</si>
  <si>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</si>
  <si>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</si>
  <si>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</si>
  <si>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</si>
  <si>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</si>
  <si>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</si>
  <si>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</si>
  <si>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</si>
  <si>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</si>
  <si>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</si>
  <si>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</si>
  <si>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</si>
  <si>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</si>
  <si>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</si>
  <si>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</si>
  <si>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</si>
  <si>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</si>
  <si>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</si>
  <si>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</si>
  <si>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</si>
  <si>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</si>
  <si>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</si>
  <si>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</si>
  <si>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</si>
  <si>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</si>
  <si>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</si>
  <si>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</si>
  <si>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</si>
  <si>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</si>
  <si>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</si>
  <si>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</si>
  <si>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</si>
  <si>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</si>
  <si>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</si>
  <si>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</si>
  <si>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</si>
  <si>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</si>
  <si>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</si>
  <si>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</si>
  <si>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</si>
  <si>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</si>
  <si>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</si>
  <si>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</si>
  <si>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</si>
  <si>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</si>
  <si>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</si>
  <si>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</si>
  <si>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</si>
  <si>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</si>
  <si>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</si>
  <si>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</si>
  <si>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</si>
  <si>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</si>
  <si>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</si>
  <si>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</si>
  <si>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</si>
  <si>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</si>
  <si>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</si>
  <si>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</si>
  <si>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</si>
  <si>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</si>
  <si>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</si>
  <si>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</si>
  <si>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</si>
  <si>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</si>
  <si>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</si>
  <si>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</si>
  <si>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</si>
  <si>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</si>
  <si>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</si>
  <si>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</si>
  <si>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</si>
  <si>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</si>
  <si>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</si>
  <si>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</si>
  <si>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</si>
  <si>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</si>
  <si>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</si>
  <si>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</si>
  <si>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</si>
  <si>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</si>
  <si>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</si>
  <si>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</si>
  <si>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</si>
  <si>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</si>
  <si>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</si>
  <si>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</si>
  <si>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</si>
  <si>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</si>
  <si>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</si>
  <si>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</si>
  <si>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</si>
  <si>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</si>
  <si>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</si>
  <si>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</si>
  <si>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</si>
  <si>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</si>
  <si>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</si>
  <si>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</si>
  <si>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</si>
  <si>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</si>
  <si>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</si>
  <si>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</si>
  <si>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</si>
  <si>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</si>
  <si>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</si>
  <si>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</si>
  <si>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</si>
  <si>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</si>
  <si>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</si>
  <si>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</si>
  <si>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</si>
  <si>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</si>
  <si>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</si>
  <si>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</si>
  <si>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</si>
  <si>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</si>
  <si>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</si>
  <si>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</si>
  <si>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</si>
  <si>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</si>
  <si>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</si>
  <si>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</si>
  <si>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</si>
  <si>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</si>
  <si>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</si>
  <si>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</si>
  <si>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</si>
  <si>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</si>
  <si>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</si>
  <si>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</si>
  <si>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</si>
  <si>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</si>
  <si>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</si>
  <si>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</si>
  <si>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</si>
  <si>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</si>
  <si>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</si>
  <si>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</si>
  <si>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</si>
  <si>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</si>
  <si>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</si>
  <si>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</si>
  <si>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</si>
  <si>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</si>
  <si>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</si>
  <si>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</si>
  <si>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</si>
  <si>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</si>
  <si>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</si>
  <si>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</si>
  <si>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</si>
  <si>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</si>
  <si>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</si>
  <si>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</si>
  <si>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</si>
  <si>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</si>
  <si>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</si>
  <si>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</si>
  <si>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</si>
  <si>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</si>
  <si>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</si>
  <si>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</si>
  <si>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</si>
  <si>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</si>
  <si>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</si>
  <si>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</si>
  <si>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</si>
  <si>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</si>
  <si>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</si>
  <si>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</si>
  <si>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</si>
  <si>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</si>
  <si>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</si>
  <si>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</si>
  <si>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</si>
  <si>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</si>
  <si>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</si>
  <si>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</si>
  <si>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</si>
  <si>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</si>
  <si>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</si>
  <si>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</si>
  <si>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</si>
  <si>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</si>
  <si>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</si>
  <si>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</si>
  <si>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</si>
  <si>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</si>
  <si>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</si>
  <si>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</si>
  <si>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</si>
  <si>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</si>
  <si>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</si>
  <si>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</si>
  <si>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</si>
  <si>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</si>
  <si>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</si>
  <si>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</si>
  <si>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</si>
  <si>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</si>
  <si>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</si>
  <si>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</si>
  <si>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</si>
  <si>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</si>
  <si>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</si>
  <si>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</si>
  <si>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</si>
  <si>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</si>
  <si>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</si>
  <si>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</si>
  <si>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</si>
  <si>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</si>
  <si>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</si>
  <si>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</si>
  <si>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</si>
  <si>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</si>
  <si>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</si>
  <si>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</si>
  <si>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</si>
  <si>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</si>
  <si>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</si>
  <si>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</si>
  <si>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</si>
  <si>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</si>
  <si>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</si>
  <si>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</si>
  <si>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</si>
  <si>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</si>
  <si>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</si>
  <si>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</si>
  <si>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</si>
  <si>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</si>
  <si>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</si>
  <si>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</si>
  <si>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</si>
  <si>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</si>
  <si>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</si>
  <si>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</si>
  <si>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</si>
  <si>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</si>
  <si>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</si>
  <si>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</si>
  <si>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</si>
  <si>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</si>
  <si>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</si>
  <si>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</si>
  <si>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</si>
  <si>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</si>
  <si>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</si>
  <si>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</si>
  <si>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</si>
  <si>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</si>
  <si>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</si>
  <si>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</si>
  <si>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</si>
  <si>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</si>
  <si>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</si>
  <si>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</si>
  <si>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</si>
  <si>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</si>
  <si>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</si>
  <si>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</si>
  <si>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</si>
  <si>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</si>
  <si>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</si>
  <si>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</si>
  <si>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</si>
  <si>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</si>
  <si>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</si>
  <si>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</si>
  <si>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</si>
  <si>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</si>
  <si>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</si>
  <si>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</si>
  <si>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</si>
  <si>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</si>
  <si>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</si>
  <si>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</si>
  <si>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</si>
  <si>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</si>
  <si>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</si>
  <si>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</si>
  <si>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</si>
  <si>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</si>
  <si>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</si>
  <si>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</si>
  <si>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</si>
  <si>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</si>
  <si>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</si>
  <si>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</si>
  <si>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</si>
  <si>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</si>
  <si>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</si>
  <si>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</si>
  <si>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</si>
  <si>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</si>
  <si>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</si>
  <si>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</si>
  <si>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</si>
  <si>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</si>
  <si>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</si>
  <si>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</si>
  <si>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</si>
  <si>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</si>
  <si>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</si>
  <si>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</si>
  <si>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</si>
  <si>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</si>
  <si>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</si>
  <si>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</si>
  <si>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</si>
  <si>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</si>
  <si>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</si>
  <si>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</si>
  <si>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</si>
  <si>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</si>
  <si>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</si>
  <si>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</si>
  <si>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</si>
  <si>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</si>
  <si>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</si>
  <si>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</si>
  <si>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</si>
  <si>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</si>
  <si>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</si>
  <si>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</si>
  <si>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</si>
  <si>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</si>
  <si>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</si>
  <si>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</si>
  <si>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</si>
  <si>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</si>
  <si>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</si>
  <si>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</si>
  <si>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</si>
  <si>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</si>
  <si>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</si>
  <si>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</si>
  <si>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</si>
  <si>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</si>
  <si>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</si>
  <si>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</si>
  <si>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</si>
  <si>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</si>
  <si>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</si>
  <si>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</si>
  <si>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</si>
  <si>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</si>
  <si>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</si>
  <si>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</si>
  <si>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</si>
  <si>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</si>
  <si>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</si>
  <si>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</si>
  <si>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</si>
  <si>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</si>
  <si>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</si>
  <si>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</si>
  <si>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</si>
  <si>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</si>
  <si>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</si>
  <si>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</si>
  <si>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</si>
  <si>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</si>
  <si>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</si>
  <si>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</si>
  <si>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</si>
  <si>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</si>
  <si>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</si>
  <si>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</si>
  <si>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</si>
  <si>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</si>
  <si>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</si>
  <si>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</si>
  <si>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</si>
  <si>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</si>
  <si>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</si>
  <si>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</si>
  <si>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</si>
  <si>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</si>
  <si>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</si>
  <si>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</si>
  <si>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</si>
  <si>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</si>
  <si>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</si>
  <si>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</si>
  <si>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</si>
  <si>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</si>
  <si>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</si>
  <si>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</si>
  <si>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</si>
  <si>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</si>
  <si>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</si>
  <si>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</si>
  <si>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</si>
  <si>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</si>
  <si>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</si>
  <si>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</si>
  <si>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</si>
  <si>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</si>
  <si>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</si>
  <si>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</si>
  <si>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</si>
  <si>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</si>
  <si>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</si>
  <si>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</si>
  <si>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</si>
  <si>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</si>
  <si>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</si>
  <si>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</si>
  <si>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</si>
  <si>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</si>
  <si>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</si>
  <si>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</si>
  <si>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</si>
  <si>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</si>
  <si>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</si>
  <si>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</si>
  <si>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</si>
  <si>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</si>
  <si>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</si>
  <si>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</si>
  <si>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</si>
  <si>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</si>
  <si>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</si>
  <si>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</si>
  <si>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</si>
  <si>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</si>
  <si>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</si>
  <si>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</si>
  <si>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</si>
  <si>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</si>
  <si>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</si>
  <si>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</si>
  <si>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</si>
  <si>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</si>
  <si>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</si>
  <si>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</si>
  <si>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</si>
  <si>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</si>
  <si>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</si>
  <si>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</si>
  <si>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</si>
  <si>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</si>
  <si>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</si>
  <si>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</si>
  <si>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</si>
  <si>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</si>
  <si>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</si>
  <si>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</si>
  <si>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</si>
  <si>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</si>
  <si>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</si>
  <si>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</si>
  <si>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</si>
  <si>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</si>
  <si>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</si>
  <si>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</si>
  <si>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</si>
  <si>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</si>
  <si>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</si>
  <si>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</si>
  <si>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</si>
  <si>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</si>
  <si>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</si>
  <si>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</si>
  <si>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</si>
  <si>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</si>
  <si>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</si>
  <si>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</si>
  <si>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</si>
  <si>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</si>
  <si>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</si>
  <si>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</si>
  <si>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</si>
  <si>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</si>
  <si>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</si>
  <si>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</si>
  <si>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</si>
  <si>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</si>
  <si>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</si>
  <si>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</si>
  <si>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</si>
  <si>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</si>
  <si>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</si>
  <si>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</si>
  <si>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</si>
  <si>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</si>
  <si>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</si>
  <si>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</si>
  <si>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</si>
  <si>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</si>
  <si>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</si>
  <si>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</si>
  <si>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</si>
  <si>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</si>
  <si>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</si>
  <si>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</si>
  <si>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</si>
  <si>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</si>
  <si>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</si>
  <si>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</si>
  <si>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</si>
  <si>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</si>
  <si>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</si>
  <si>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</si>
  <si>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</si>
  <si>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</si>
  <si>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</si>
  <si>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</si>
  <si>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</si>
  <si>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</si>
  <si>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</si>
  <si>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</si>
  <si>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</si>
  <si>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</si>
  <si>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</si>
  <si>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</si>
  <si>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</si>
  <si>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</si>
  <si>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</si>
  <si>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</si>
  <si>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</si>
  <si>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</si>
  <si>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</si>
  <si>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</si>
  <si>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</si>
  <si>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</si>
  <si>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</si>
  <si>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</si>
  <si>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</si>
  <si>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</si>
  <si>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</si>
  <si>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</si>
  <si>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</si>
  <si>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</si>
  <si>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</si>
  <si>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</si>
  <si>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</si>
  <si>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</si>
  <si>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</si>
  <si>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</si>
  <si>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</si>
  <si>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</si>
  <si>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</si>
  <si>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</si>
  <si>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</si>
  <si>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</si>
  <si>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</si>
  <si>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</si>
  <si>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</si>
  <si>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</si>
  <si>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</si>
  <si>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</si>
  <si>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</si>
  <si>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</si>
  <si>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</si>
  <si>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</si>
  <si>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</si>
  <si>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</si>
  <si>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</si>
  <si>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</si>
  <si>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</si>
  <si>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</si>
  <si>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</si>
  <si>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</si>
  <si>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</si>
  <si>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</si>
  <si>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</si>
  <si>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</si>
  <si>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</si>
  <si>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</si>
  <si>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</si>
  <si>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</si>
  <si>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</si>
  <si>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</si>
  <si>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</si>
  <si>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</si>
  <si>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</si>
  <si>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</si>
  <si>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</si>
  <si>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</si>
  <si>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</si>
  <si>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</si>
  <si>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</si>
  <si>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</si>
  <si>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</si>
  <si>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</si>
  <si>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</si>
  <si>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</si>
  <si>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</si>
  <si>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</si>
  <si>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</si>
  <si>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</si>
  <si>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</si>
  <si>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</si>
  <si>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</si>
  <si>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</si>
  <si>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</si>
  <si>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</si>
  <si>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</si>
  <si>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</si>
  <si>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</si>
  <si>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</si>
  <si>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</si>
  <si>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</si>
  <si>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</si>
  <si>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</si>
  <si>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</si>
  <si>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</si>
  <si>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</si>
  <si>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</si>
  <si>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</si>
  <si>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</si>
  <si>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</si>
  <si>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</si>
  <si>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</si>
  <si>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</si>
  <si>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</si>
  <si>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</si>
  <si>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</si>
  <si>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</si>
  <si>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</si>
  <si>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</si>
  <si>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</si>
  <si>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</si>
  <si>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</si>
  <si>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</si>
  <si>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</si>
  <si>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</si>
  <si>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</si>
  <si>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</si>
  <si>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</si>
  <si>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</si>
  <si>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</si>
  <si>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</si>
  <si>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</si>
  <si>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</si>
  <si>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</si>
  <si>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</si>
  <si>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</si>
  <si>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</si>
  <si>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</si>
  <si>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</si>
  <si>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</si>
  <si>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</si>
  <si>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</si>
  <si>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</si>
  <si>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</si>
  <si>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</si>
  <si>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</si>
  <si>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</si>
  <si>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</si>
  <si>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</si>
  <si>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</si>
  <si>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</si>
  <si>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</si>
  <si>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</si>
  <si>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</si>
  <si>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</si>
  <si>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</si>
  <si>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</si>
  <si>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</si>
  <si>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</si>
  <si>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</si>
  <si>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</si>
  <si>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</si>
  <si>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</si>
  <si>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</si>
  <si>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</si>
  <si>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</si>
  <si>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</si>
  <si>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</si>
  <si>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</si>
  <si>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</si>
  <si>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</si>
  <si>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</si>
  <si>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</si>
  <si>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</si>
  <si>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</si>
  <si>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</si>
  <si>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</si>
  <si>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</si>
  <si>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</si>
  <si>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</si>
  <si>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</si>
  <si>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</si>
  <si>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</si>
  <si>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</si>
  <si>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</si>
  <si>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</si>
  <si>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</si>
  <si>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</si>
  <si>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</si>
  <si>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</si>
  <si>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</si>
  <si>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</si>
  <si>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</si>
  <si>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</si>
  <si>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</si>
  <si>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</si>
  <si>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</si>
  <si>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</si>
  <si>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</si>
  <si>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</si>
  <si>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</si>
  <si>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</si>
  <si>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</si>
  <si>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</si>
  <si>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</si>
  <si>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</si>
  <si>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</si>
  <si>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</si>
  <si>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</si>
  <si>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</si>
  <si>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</si>
  <si>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</si>
  <si>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</si>
  <si>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</si>
  <si>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</si>
  <si>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</si>
  <si>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</si>
  <si>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</si>
  <si>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</si>
  <si>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</si>
  <si>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</si>
  <si>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</si>
  <si>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</si>
  <si>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</si>
  <si>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</si>
  <si>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</si>
  <si>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</si>
  <si>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</si>
  <si>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</si>
  <si>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</si>
  <si>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</si>
  <si>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</si>
  <si>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</si>
  <si>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</si>
  <si>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</si>
  <si>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</si>
  <si>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</si>
  <si>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</si>
  <si>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</si>
  <si>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</si>
  <si>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</si>
  <si>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</si>
  <si>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</si>
  <si>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</si>
  <si>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</si>
  <si>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</si>
  <si>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</si>
  <si>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</si>
  <si>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</si>
  <si>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</si>
  <si>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</si>
  <si>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</si>
  <si>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</si>
  <si>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</si>
  <si>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</si>
  <si>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</si>
  <si>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</si>
  <si>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</si>
  <si>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</si>
  <si>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</si>
  <si>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</si>
  <si>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</si>
  <si>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</si>
  <si>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</si>
  <si>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</si>
  <si>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</si>
  <si>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</si>
  <si>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</si>
  <si>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</si>
  <si>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</si>
  <si>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</si>
  <si>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</si>
  <si>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</si>
  <si>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</si>
  <si>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</si>
  <si>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</si>
  <si>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</si>
  <si>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</si>
  <si>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</si>
  <si>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</si>
  <si>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</si>
  <si>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</si>
  <si>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</si>
  <si>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</si>
  <si>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</si>
  <si>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</si>
  <si>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</si>
  <si>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</si>
  <si>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</si>
  <si>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</si>
  <si>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</si>
  <si>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</si>
  <si>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</si>
  <si>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</si>
  <si>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</si>
  <si>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</si>
  <si>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</si>
  <si>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</si>
  <si>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</si>
  <si>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</si>
  <si>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</si>
  <si>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</si>
  <si>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</si>
  <si>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</si>
  <si>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</si>
  <si>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</si>
  <si>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</si>
  <si>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</si>
  <si>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</si>
  <si>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</si>
  <si>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</si>
  <si>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</si>
  <si>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</si>
  <si>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</si>
  <si>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</si>
  <si>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</si>
  <si>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</si>
  <si>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</si>
  <si>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</si>
  <si>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</si>
  <si>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</si>
  <si>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</si>
  <si>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</si>
  <si>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</si>
  <si>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</si>
  <si>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</si>
  <si>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</si>
  <si>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</si>
  <si>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</si>
  <si>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</si>
  <si>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</si>
  <si>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</si>
  <si>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</si>
  <si>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</si>
  <si>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</si>
  <si>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</si>
  <si>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</si>
  <si>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</si>
  <si>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</si>
  <si>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</si>
  <si>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</si>
  <si>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</si>
  <si>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</si>
  <si>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</si>
  <si>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</si>
  <si>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</si>
  <si>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</si>
  <si>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</si>
  <si>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</si>
  <si>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</si>
  <si>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</si>
  <si>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</si>
  <si>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</si>
  <si>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</si>
  <si>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</si>
  <si>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</si>
  <si>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</si>
  <si>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</si>
  <si>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</si>
  <si>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</si>
  <si>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</si>
  <si>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</si>
  <si>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</si>
  <si>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</si>
  <si>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</si>
  <si>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</si>
  <si>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</si>
  <si>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</si>
  <si>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</si>
  <si>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</si>
  <si>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</si>
  <si>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</si>
  <si>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</si>
  <si>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</si>
  <si>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</si>
  <si>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</si>
  <si>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</si>
  <si>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</si>
  <si>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</si>
  <si>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</si>
  <si>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</si>
  <si>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</si>
  <si>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</si>
  <si>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</si>
  <si>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</si>
  <si>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</si>
  <si>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</si>
  <si>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</si>
  <si>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</si>
  <si>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</si>
  <si>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</si>
  <si>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</si>
  <si>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</si>
  <si>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</si>
  <si>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</si>
  <si>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</si>
  <si>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</si>
  <si>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</si>
  <si>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</si>
  <si>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</si>
  <si>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</si>
  <si>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</si>
  <si>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</si>
  <si>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</si>
  <si>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</si>
  <si>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</si>
  <si>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</si>
  <si>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</si>
  <si>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</si>
  <si>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</si>
  <si>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</si>
  <si>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</si>
  <si>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</si>
  <si>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</si>
  <si>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</si>
  <si>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</si>
  <si>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</si>
  <si>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</si>
  <si>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</si>
  <si>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</si>
  <si>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</si>
  <si>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</si>
  <si>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</si>
  <si>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</si>
  <si>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</si>
  <si>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</si>
  <si>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</si>
  <si>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</si>
  <si>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</si>
  <si>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</si>
  <si>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</si>
  <si>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</si>
  <si>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</si>
  <si>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</si>
  <si>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</si>
  <si>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</si>
  <si>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</si>
  <si>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</si>
  <si>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</si>
  <si>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</si>
  <si>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</si>
  <si>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</si>
  <si>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</si>
  <si>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</si>
  <si>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</si>
  <si>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</si>
  <si>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</si>
  <si>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</si>
  <si>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</si>
  <si>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</si>
  <si>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</si>
  <si>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</si>
  <si>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</si>
  <si>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</si>
  <si>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</si>
  <si>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</si>
  <si>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</si>
  <si>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</si>
  <si>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</si>
  <si>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</si>
  <si>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</si>
  <si>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</si>
  <si>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</si>
  <si>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</si>
  <si>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</si>
  <si>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</si>
  <si>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</si>
  <si>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</si>
  <si>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</si>
  <si>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</si>
  <si>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</si>
  <si>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</si>
  <si>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</si>
  <si>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</si>
  <si>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</si>
  <si>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</si>
  <si>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</si>
  <si>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</si>
  <si>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</si>
  <si>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</si>
  <si>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</si>
  <si>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</si>
  <si>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</si>
  <si>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</si>
  <si>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</si>
  <si>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</si>
  <si>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</si>
  <si>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</si>
  <si>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</si>
  <si>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</si>
  <si>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</si>
  <si>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</si>
  <si>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</si>
  <si>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</si>
  <si>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</si>
  <si>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</si>
  <si>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</si>
  <si>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</si>
  <si>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</si>
  <si>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</si>
  <si>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</si>
  <si>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</si>
  <si>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</si>
  <si>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</si>
  <si>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</si>
  <si>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</si>
  <si>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</si>
  <si>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</si>
  <si>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</si>
  <si>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</si>
  <si>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</si>
  <si>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</si>
  <si>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</si>
  <si>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</si>
  <si>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</si>
  <si>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</si>
  <si>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</si>
  <si>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</si>
  <si>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</si>
  <si>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</si>
  <si>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</si>
  <si>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</si>
  <si>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</si>
  <si>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</si>
  <si>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</si>
  <si>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</si>
  <si>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</si>
  <si>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</si>
  <si>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</si>
  <si>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</si>
  <si>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</si>
  <si>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</si>
  <si>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</si>
  <si>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</si>
  <si>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</si>
  <si>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</si>
  <si>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</si>
  <si>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</si>
  <si>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</si>
  <si>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</si>
  <si>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</si>
  <si>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</si>
  <si>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</si>
  <si>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</si>
  <si>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</si>
  <si>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</si>
  <si>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</si>
  <si>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</si>
  <si>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</si>
  <si>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</si>
  <si>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</si>
  <si>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</si>
  <si>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</si>
  <si>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</si>
  <si>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</si>
  <si>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</si>
  <si>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</si>
  <si>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</si>
  <si>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</si>
  <si>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</si>
  <si>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</si>
  <si>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</si>
  <si>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</si>
  <si>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</si>
  <si>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</si>
  <si>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</si>
  <si>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</si>
  <si>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</si>
  <si>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</si>
  <si>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</si>
  <si>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</si>
  <si>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</si>
  <si>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</si>
  <si>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</si>
  <si>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</si>
  <si>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</si>
  <si>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</si>
  <si>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</si>
  <si>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</si>
  <si>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</si>
  <si>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</si>
  <si>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</si>
  <si>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</si>
  <si>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</si>
  <si>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</si>
  <si>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</si>
  <si>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</si>
  <si>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</si>
  <si>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</si>
  <si>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</si>
  <si>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</si>
  <si>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</si>
  <si>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</si>
  <si>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</si>
  <si>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</si>
  <si>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</si>
  <si>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</si>
  <si>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</si>
  <si>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</si>
  <si>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</si>
  <si>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</si>
  <si>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</si>
  <si>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</si>
  <si>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</si>
  <si>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</si>
  <si>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</si>
  <si>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</si>
  <si>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</si>
  <si>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</si>
  <si>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</si>
  <si>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</si>
  <si>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</si>
  <si>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</si>
  <si>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</si>
  <si>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</si>
  <si>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</si>
  <si>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</si>
  <si>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</si>
  <si>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</si>
  <si>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</si>
  <si>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</si>
  <si>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</si>
  <si>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</si>
  <si>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</si>
  <si>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</si>
  <si>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</si>
  <si>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</si>
  <si>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</si>
  <si>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</si>
  <si>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</si>
  <si>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</si>
  <si>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</si>
  <si>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</si>
  <si>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</si>
  <si>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</si>
  <si>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</si>
  <si>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</si>
  <si>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</si>
  <si>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</si>
  <si>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</si>
  <si>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</si>
  <si>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</si>
  <si>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</si>
  <si>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</si>
  <si>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</si>
  <si>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</si>
  <si>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</si>
  <si>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</si>
  <si>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</si>
  <si>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</si>
  <si>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</si>
  <si>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</si>
  <si>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</si>
  <si>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</si>
  <si>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</si>
  <si>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</si>
  <si>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</si>
  <si>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</si>
  <si>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</si>
  <si>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</si>
  <si>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</si>
  <si>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</si>
  <si>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</si>
  <si>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</si>
  <si>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</si>
  <si>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</si>
  <si>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</si>
  <si>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</si>
  <si>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</si>
  <si>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</si>
  <si>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</si>
  <si>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</si>
  <si>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</si>
  <si>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</si>
  <si>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</si>
  <si>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</si>
  <si>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</si>
  <si>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</si>
  <si>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</si>
  <si>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</si>
  <si>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</si>
  <si>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</si>
  <si>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</si>
  <si>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</si>
  <si>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</si>
  <si>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</si>
  <si>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</si>
  <si>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</si>
  <si>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</si>
  <si>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</si>
  <si>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</si>
  <si>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</si>
  <si>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</si>
  <si>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</si>
  <si>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</si>
  <si>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</si>
  <si>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</si>
  <si>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</si>
  <si>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</si>
  <si>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</si>
  <si>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</si>
  <si>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</si>
  <si>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</si>
  <si>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</si>
  <si>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</si>
  <si>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</si>
  <si>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</si>
  <si>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</si>
  <si>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</si>
  <si>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</si>
  <si>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</si>
  <si>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</si>
  <si>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</si>
  <si>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</si>
  <si>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</si>
  <si>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</si>
  <si>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</si>
  <si>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</si>
  <si>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</si>
  <si>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</si>
  <si>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</si>
  <si>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</si>
  <si>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</si>
  <si>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</si>
  <si>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</si>
  <si>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</si>
  <si>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</si>
  <si>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</si>
  <si>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</si>
  <si>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</si>
  <si>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</si>
  <si>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</si>
  <si>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</si>
  <si>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</si>
  <si>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</si>
  <si>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</si>
  <si>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</si>
  <si>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</si>
  <si>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</si>
  <si>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</si>
  <si>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</si>
  <si>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</si>
  <si>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</si>
  <si>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</si>
  <si>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</si>
  <si>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</si>
  <si>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</si>
  <si>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</si>
  <si>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</si>
  <si>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</si>
  <si>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</si>
  <si>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</si>
  <si>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</si>
  <si>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</si>
  <si>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</si>
  <si>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</si>
  <si>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</si>
  <si>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</si>
  <si>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</si>
  <si>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</si>
  <si>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</si>
  <si>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</si>
  <si>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</si>
  <si>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</si>
  <si>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</si>
  <si>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</si>
  <si>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</si>
  <si>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</si>
  <si>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</si>
  <si>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</si>
  <si>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</si>
  <si>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</si>
  <si>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</si>
  <si>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</si>
  <si>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</si>
  <si>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</si>
  <si>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</si>
  <si>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</si>
  <si>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</si>
  <si>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</si>
  <si>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</si>
  <si>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</si>
  <si>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</si>
  <si>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</si>
  <si>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</si>
  <si>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</si>
  <si>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</si>
  <si>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</si>
  <si>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</si>
  <si>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</si>
  <si>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</si>
  <si>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</si>
  <si>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</si>
  <si>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</si>
  <si>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</si>
  <si>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</si>
  <si>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</si>
  <si>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</si>
  <si>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</si>
  <si>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</si>
  <si>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</si>
  <si>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</si>
  <si>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</si>
  <si>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</si>
  <si>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</si>
  <si>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</si>
  <si>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</si>
  <si>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</si>
  <si>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</si>
  <si>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</si>
  <si>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</si>
  <si>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</si>
  <si>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</si>
  <si>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</si>
  <si>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</si>
  <si>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</si>
  <si>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</si>
  <si>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</si>
  <si>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</si>
  <si>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</si>
  <si>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</si>
  <si>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</si>
  <si>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</si>
  <si>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</si>
  <si>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</si>
  <si>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</si>
  <si>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</si>
  <si>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</si>
  <si>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</si>
  <si>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</si>
  <si>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</si>
  <si>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</si>
  <si>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</si>
  <si>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</si>
  <si>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</si>
  <si>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</si>
  <si>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</si>
  <si>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</si>
  <si>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</si>
  <si>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</si>
  <si>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</si>
  <si>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</si>
  <si>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</si>
  <si>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</si>
  <si>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</si>
  <si>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</si>
  <si>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</si>
  <si>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</si>
  <si>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</si>
  <si>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</si>
  <si>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</si>
  <si>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</si>
  <si>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</si>
  <si>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</si>
  <si>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</si>
  <si>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</si>
  <si>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</si>
  <si>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</si>
  <si>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</si>
  <si>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</si>
  <si>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</si>
  <si>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</si>
  <si>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</si>
  <si>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</si>
  <si>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</si>
  <si>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</si>
  <si>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</si>
  <si>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</si>
  <si>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</si>
  <si>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</si>
  <si>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</si>
  <si>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</si>
  <si>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</si>
  <si>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</si>
  <si>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</si>
  <si>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</si>
  <si>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</si>
  <si>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</si>
  <si>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</si>
  <si>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</si>
  <si>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</si>
  <si>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</si>
  <si>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</si>
  <si>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</si>
  <si>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</si>
  <si>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</si>
  <si>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</si>
  <si>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</si>
  <si>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</si>
  <si>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</si>
  <si>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</si>
  <si>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</si>
  <si>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</si>
  <si>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</si>
  <si>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</si>
  <si>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</si>
  <si>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</si>
  <si>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</si>
  <si>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</si>
  <si>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</si>
  <si>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</si>
  <si>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</si>
  <si>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</si>
  <si>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</si>
  <si>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</si>
  <si>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</si>
  <si>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</si>
  <si>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</si>
  <si>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</si>
  <si>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</si>
  <si>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</si>
  <si>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</si>
  <si>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</si>
  <si>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</si>
  <si>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</si>
  <si>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</si>
  <si>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</si>
  <si>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</si>
  <si>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</si>
  <si>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</si>
  <si>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</si>
  <si>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</si>
  <si>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</si>
  <si>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</si>
  <si>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</si>
  <si>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</si>
  <si>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</si>
  <si>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</si>
  <si>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</si>
  <si>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</si>
  <si>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</si>
  <si>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</si>
  <si>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</si>
  <si>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</si>
  <si>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</si>
  <si>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</si>
  <si>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</si>
  <si>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</si>
  <si>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</si>
  <si>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</si>
  <si>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</si>
  <si>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</si>
  <si>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</si>
  <si>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</si>
  <si>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</si>
  <si>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</si>
  <si>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</si>
  <si>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</si>
  <si>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</si>
  <si>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</si>
  <si>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</si>
  <si>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</si>
  <si>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</si>
  <si>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</si>
  <si>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</si>
  <si>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</si>
  <si>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</si>
  <si>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</si>
  <si>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</si>
  <si>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</si>
  <si>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</si>
  <si>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</si>
  <si>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</si>
  <si>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</si>
  <si>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</si>
  <si>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</si>
  <si>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</si>
  <si>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</si>
  <si>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</si>
  <si>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</si>
  <si>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</si>
  <si>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</si>
  <si>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</si>
  <si>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</si>
  <si>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</si>
  <si>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</si>
  <si>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</si>
  <si>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</si>
  <si>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</si>
  <si>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</si>
  <si>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</si>
  <si>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</si>
  <si>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</si>
  <si>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</si>
  <si>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</si>
  <si>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</si>
  <si>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</si>
  <si>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</si>
  <si>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</si>
  <si>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</si>
  <si>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</si>
  <si>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</si>
  <si>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</si>
  <si>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</si>
  <si>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</si>
  <si>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</si>
  <si>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</si>
  <si>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</si>
  <si>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</si>
  <si>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</si>
  <si>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</si>
  <si>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</si>
  <si>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</si>
  <si>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</si>
  <si>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</si>
  <si>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</si>
  <si>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</si>
  <si>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</si>
  <si>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</si>
  <si>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</si>
  <si>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</si>
  <si>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</si>
  <si>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</si>
  <si>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</si>
  <si>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</si>
  <si>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</si>
  <si>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</si>
  <si>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</si>
  <si>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</si>
  <si>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</si>
  <si>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</si>
  <si>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</si>
  <si>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</si>
  <si>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</si>
  <si>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</si>
  <si>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</si>
  <si>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</si>
  <si>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</si>
  <si>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</si>
  <si>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</si>
  <si>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</si>
  <si>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</si>
  <si>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</si>
  <si>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</si>
  <si>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</si>
  <si>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</si>
  <si>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</si>
  <si>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</si>
  <si>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</si>
  <si>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</si>
  <si>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</si>
  <si>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</si>
  <si>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</si>
  <si>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</si>
  <si>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</si>
  <si>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</si>
  <si>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</si>
  <si>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</si>
  <si>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</si>
  <si>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</si>
  <si>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</si>
  <si>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</si>
  <si>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</si>
  <si>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</si>
  <si>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</si>
  <si>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</si>
  <si>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</si>
  <si>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</si>
  <si>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</si>
  <si>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</si>
  <si>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</si>
  <si>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</si>
  <si>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</si>
  <si>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</si>
  <si>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</si>
  <si>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</si>
  <si>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</si>
  <si>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</si>
  <si>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</si>
  <si>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</si>
  <si>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</si>
  <si>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</si>
  <si>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</si>
  <si>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</si>
  <si>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</si>
  <si>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</si>
  <si>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</si>
  <si>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</si>
  <si>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</si>
  <si>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</si>
  <si>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</si>
  <si>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</si>
  <si>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</si>
  <si>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</si>
  <si>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</si>
  <si>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</si>
  <si>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</si>
  <si>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</si>
  <si>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</si>
  <si>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</si>
  <si>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</si>
  <si>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</si>
  <si>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</si>
  <si>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</si>
  <si>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</si>
  <si>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</si>
  <si>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</si>
  <si>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</si>
  <si>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</si>
  <si>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</si>
  <si>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</si>
  <si>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</si>
  <si>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</si>
  <si>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</si>
  <si>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</si>
  <si>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</si>
  <si>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</si>
  <si>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</si>
  <si>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</si>
  <si>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</si>
  <si>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</si>
  <si>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</si>
  <si>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</si>
  <si>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</si>
  <si>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</si>
  <si>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</si>
  <si>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</si>
  <si>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</si>
  <si>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</si>
  <si>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</si>
  <si>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</si>
  <si>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</si>
  <si>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</si>
  <si>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</si>
  <si>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</si>
  <si>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</si>
  <si>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</si>
  <si>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</si>
  <si>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</si>
  <si>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</si>
  <si>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</si>
  <si>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</si>
  <si>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</si>
  <si>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</si>
  <si>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</si>
  <si>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</si>
  <si>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</si>
  <si>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</si>
  <si>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</si>
  <si>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</si>
  <si>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</si>
  <si>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</si>
  <si>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</si>
  <si>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</si>
  <si>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</si>
  <si>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</si>
  <si>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</si>
  <si>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</si>
  <si>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</si>
  <si>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</si>
  <si>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</si>
  <si>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</si>
  <si>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</si>
  <si>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</si>
  <si>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</si>
  <si>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</si>
  <si>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</si>
  <si>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</si>
  <si>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</si>
  <si>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</si>
  <si>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</si>
  <si>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</si>
  <si>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</si>
  <si>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</si>
  <si>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</si>
  <si>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</si>
  <si>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</si>
  <si>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</si>
  <si>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</si>
  <si>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</si>
  <si>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</si>
  <si>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</si>
  <si>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</si>
  <si>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</si>
  <si>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</si>
  <si>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</si>
  <si>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</si>
  <si>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</si>
  <si>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</si>
  <si>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</si>
  <si>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</si>
  <si>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</si>
  <si>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</si>
  <si>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</si>
  <si>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</si>
  <si>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</si>
  <si>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</si>
  <si>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</si>
  <si>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</si>
  <si>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</si>
  <si>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</si>
  <si>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</si>
  <si>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</si>
  <si>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</si>
  <si>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</si>
  <si>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</si>
  <si>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</si>
  <si>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</si>
  <si>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</si>
  <si>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</si>
  <si>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</si>
  <si>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</si>
  <si>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</si>
  <si>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</si>
  <si>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</si>
  <si>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</si>
  <si>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</si>
  <si>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</si>
  <si>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</si>
  <si>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</si>
  <si>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</si>
  <si>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</si>
  <si>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</si>
  <si>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</si>
  <si>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</si>
  <si>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</si>
  <si>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</si>
  <si>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</si>
  <si>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</si>
  <si>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</si>
  <si>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</si>
  <si>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</si>
  <si>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</si>
  <si>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</si>
  <si>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</si>
  <si>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</si>
  <si>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</si>
  <si>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</si>
  <si>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</si>
  <si>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</si>
  <si>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</si>
  <si>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</si>
  <si>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</si>
  <si>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</si>
  <si>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</si>
  <si>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</si>
  <si>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</si>
  <si>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</si>
  <si>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</si>
  <si>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</si>
  <si>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</si>
  <si>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</si>
  <si>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</si>
  <si>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</si>
  <si>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</si>
  <si>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</si>
  <si>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</si>
  <si>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</si>
  <si>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</si>
  <si>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</si>
  <si>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</si>
  <si>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</si>
  <si>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</si>
  <si>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</si>
  <si>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</si>
  <si>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</si>
  <si>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</si>
  <si>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</si>
  <si>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</si>
  <si>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</si>
  <si>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</si>
  <si>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</si>
  <si>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</si>
  <si>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</si>
  <si>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</si>
  <si>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</si>
  <si>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</si>
  <si>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</si>
  <si>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</si>
  <si>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</si>
  <si>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</si>
  <si>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</si>
  <si>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</si>
  <si>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</si>
  <si>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</si>
  <si>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</si>
  <si>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</si>
  <si>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</si>
  <si>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</si>
  <si>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</si>
  <si>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</si>
  <si>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</si>
  <si>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</si>
  <si>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</si>
  <si>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</si>
  <si>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</si>
  <si>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</si>
  <si>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</si>
  <si>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</si>
  <si>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</si>
  <si>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</si>
  <si>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</si>
  <si>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</si>
  <si>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</si>
  <si>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</si>
  <si>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</si>
  <si>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</si>
  <si>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</si>
  <si>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</si>
  <si>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</si>
  <si>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</si>
  <si>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</si>
  <si>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</si>
  <si>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</si>
  <si>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</si>
  <si>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</si>
  <si>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</si>
  <si>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</si>
  <si>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</si>
  <si>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</si>
  <si>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</si>
  <si>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</si>
  <si>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</si>
  <si>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</si>
  <si>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</si>
  <si>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</si>
  <si>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</si>
  <si>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</si>
  <si>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</si>
  <si>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</si>
  <si>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</si>
  <si>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</si>
  <si>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</si>
  <si>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</si>
  <si>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</si>
  <si>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</si>
  <si>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</si>
  <si>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</si>
  <si>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</si>
  <si>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</si>
  <si>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</si>
  <si>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</si>
  <si>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</si>
  <si>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</si>
  <si>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</si>
  <si>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</si>
  <si>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</si>
  <si>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</si>
  <si>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</si>
  <si>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</si>
  <si>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</si>
  <si>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</si>
  <si>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</si>
  <si>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</si>
  <si>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</si>
  <si>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</si>
  <si>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</si>
  <si>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</si>
  <si>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</si>
  <si>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</si>
  <si>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</si>
  <si>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</si>
  <si>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</si>
  <si>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</si>
  <si>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</si>
  <si>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</si>
  <si>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</si>
  <si>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</si>
  <si>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</si>
  <si>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</si>
  <si>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</si>
  <si>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</si>
  <si>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</si>
  <si>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</si>
  <si>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</si>
  <si>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</si>
  <si>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</si>
  <si>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</si>
  <si>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</si>
  <si>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</si>
  <si>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</si>
  <si>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</si>
  <si>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</si>
  <si>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</si>
  <si>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</si>
  <si>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</si>
  <si>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</si>
  <si>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</si>
  <si>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</si>
  <si>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</si>
  <si>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</si>
  <si>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</si>
  <si>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</si>
  <si>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</si>
  <si>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</si>
  <si>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</si>
  <si>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</si>
  <si>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</si>
  <si>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</si>
  <si>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</si>
  <si>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</si>
  <si>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</si>
  <si>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</si>
  <si>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</si>
  <si>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</si>
  <si>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</si>
  <si>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</si>
  <si>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</si>
  <si>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</si>
  <si>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</si>
  <si>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</si>
  <si>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</si>
  <si>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</si>
  <si>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</si>
  <si>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</si>
  <si>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</si>
  <si>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</si>
  <si>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</si>
  <si>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</si>
  <si>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</si>
  <si>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</si>
  <si>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</si>
  <si>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</si>
  <si>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</si>
  <si>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</si>
  <si>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</si>
  <si>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</si>
  <si>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</si>
  <si>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</si>
  <si>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</si>
  <si>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</si>
  <si>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</si>
  <si>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</si>
  <si>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</si>
  <si>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</si>
  <si>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</si>
  <si>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</si>
  <si>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</si>
  <si>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</si>
  <si>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</si>
  <si>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</si>
  <si>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</si>
  <si>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</si>
  <si>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</si>
  <si>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</si>
  <si>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</si>
  <si>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</si>
  <si>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</si>
  <si>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</si>
  <si>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</si>
  <si>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</si>
  <si>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</si>
  <si>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</si>
  <si>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</si>
  <si>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</si>
  <si>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</si>
  <si>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</si>
  <si>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</si>
  <si>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</si>
  <si>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</si>
  <si>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</si>
  <si>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</si>
  <si>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</si>
  <si>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</si>
  <si>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</si>
  <si>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</si>
  <si>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</si>
  <si>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</si>
  <si>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</si>
  <si>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</si>
  <si>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</si>
  <si>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</si>
  <si>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</si>
  <si>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</si>
  <si>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</si>
  <si>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</si>
  <si>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</si>
  <si>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</si>
  <si>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</si>
  <si>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</si>
  <si>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</si>
  <si>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</si>
  <si>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</si>
  <si>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</si>
  <si>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</si>
  <si>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</si>
  <si>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</si>
  <si>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</si>
  <si>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</si>
  <si>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</si>
  <si>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</si>
  <si>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</si>
  <si>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</si>
  <si>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</si>
  <si>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</si>
  <si>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</si>
  <si>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</si>
  <si>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</si>
  <si>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</si>
  <si>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</si>
  <si>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</si>
  <si>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</si>
  <si>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</si>
  <si>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</si>
  <si>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</si>
  <si>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</si>
  <si>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</si>
  <si>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</si>
  <si>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</si>
  <si>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</si>
  <si>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</si>
  <si>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</si>
  <si>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</si>
  <si>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</si>
  <si>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</si>
  <si>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</si>
  <si>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</si>
  <si>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</si>
  <si>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</si>
  <si>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</si>
  <si>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</si>
  <si>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</si>
  <si>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</si>
  <si>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</si>
  <si>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</si>
  <si>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</si>
  <si>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</si>
  <si>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</si>
  <si>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</si>
  <si>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</si>
  <si>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</si>
  <si>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</si>
  <si>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</si>
  <si>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</si>
  <si>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</si>
  <si>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</si>
  <si>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</si>
  <si>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</si>
  <si>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</si>
  <si>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</si>
  <si>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</si>
  <si>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</si>
  <si>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</si>
  <si>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</si>
  <si>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</si>
  <si>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</si>
  <si>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</si>
  <si>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</si>
  <si>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</si>
  <si>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</si>
  <si>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</si>
  <si>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</si>
  <si>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</si>
  <si>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</si>
  <si>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</si>
  <si>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</si>
  <si>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</si>
  <si>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</si>
  <si>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</si>
  <si>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</si>
  <si>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</si>
  <si>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</si>
  <si>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</si>
  <si>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</si>
  <si>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</si>
  <si>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</si>
  <si>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</si>
  <si>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</si>
  <si>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</si>
  <si>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</si>
  <si>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</si>
  <si>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</si>
  <si>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</si>
  <si>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</si>
  <si>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</si>
  <si>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</si>
  <si>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</si>
  <si>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</si>
  <si>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</si>
  <si>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</si>
  <si>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</si>
  <si>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</si>
  <si>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</si>
  <si>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</si>
  <si>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</si>
  <si>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</si>
  <si>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</si>
  <si>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</si>
  <si>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</si>
  <si>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</si>
  <si>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</si>
  <si>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</si>
  <si>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</si>
  <si>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</si>
  <si>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</si>
  <si>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</si>
  <si>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</si>
  <si>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</si>
  <si>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</si>
  <si>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</si>
  <si>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</si>
  <si>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</si>
  <si>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</si>
  <si>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</si>
  <si>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</si>
  <si>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</si>
  <si>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</si>
  <si>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</si>
  <si>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</si>
  <si>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</si>
  <si>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</si>
  <si>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</si>
  <si>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</si>
  <si>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</si>
  <si>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</si>
  <si>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</si>
  <si>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</si>
  <si>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</si>
  <si>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</si>
  <si>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</si>
  <si>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</si>
  <si>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</si>
  <si>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</si>
  <si>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</si>
  <si>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</si>
  <si>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</si>
  <si>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</si>
  <si>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</si>
  <si>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</si>
  <si>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</si>
  <si>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</si>
  <si>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</si>
  <si>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</si>
  <si>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</si>
  <si>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</si>
  <si>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</si>
  <si>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</si>
  <si>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</si>
  <si>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</si>
  <si>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</si>
  <si>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</si>
  <si>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</si>
  <si>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</si>
  <si>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</si>
  <si>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</si>
  <si>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</si>
  <si>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</si>
  <si>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</si>
  <si>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</si>
  <si>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</si>
  <si>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</si>
  <si>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</si>
  <si>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</si>
  <si>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</si>
  <si>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</si>
  <si>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</si>
  <si>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</si>
  <si>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</si>
  <si>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</si>
  <si>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</si>
  <si>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</si>
  <si>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</si>
  <si>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</si>
  <si>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</si>
  <si>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</si>
  <si>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</si>
  <si>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</si>
  <si>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</si>
  <si>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</si>
  <si>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</si>
  <si>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</si>
  <si>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</si>
  <si>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</si>
  <si>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</si>
  <si>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</si>
  <si>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</si>
  <si>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</si>
  <si>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</si>
  <si>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</si>
  <si>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</si>
  <si>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</si>
  <si>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</si>
  <si>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</si>
  <si>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</si>
  <si>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</si>
  <si>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</si>
  <si>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</si>
  <si>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</si>
  <si>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</si>
  <si>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</si>
  <si>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</si>
  <si>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</si>
  <si>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</si>
  <si>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</si>
  <si>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</si>
  <si>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</si>
  <si>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</si>
  <si>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</si>
  <si>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</si>
  <si>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</si>
  <si>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</si>
  <si>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</si>
  <si>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</si>
  <si>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</si>
  <si>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</si>
  <si>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</si>
  <si>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</si>
  <si>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</si>
  <si>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</si>
  <si>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</si>
  <si>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</si>
  <si>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</si>
  <si>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</si>
  <si>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</si>
  <si>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</si>
  <si>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</si>
  <si>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</si>
  <si>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</si>
  <si>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</si>
  <si>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</si>
  <si>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</si>
  <si>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</si>
  <si>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</si>
  <si>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</si>
  <si>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</si>
  <si>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</si>
  <si>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</si>
  <si>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</si>
  <si>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</si>
  <si>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</si>
  <si>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</si>
  <si>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</si>
  <si>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</si>
  <si>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</si>
  <si>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</si>
  <si>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</si>
  <si>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</si>
  <si>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</si>
  <si>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</si>
  <si>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</si>
  <si>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</si>
  <si>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</si>
  <si>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</si>
  <si>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</si>
  <si>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</si>
  <si>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</si>
  <si>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</si>
  <si>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</si>
  <si>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</si>
  <si>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</si>
  <si>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</si>
  <si>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</si>
  <si>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</si>
  <si>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</si>
  <si>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</si>
  <si>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</si>
  <si>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</si>
  <si>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</si>
  <si>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</si>
  <si>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</si>
  <si>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</si>
  <si>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</si>
  <si>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</si>
  <si>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</si>
  <si>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</si>
  <si>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</si>
  <si>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</si>
  <si>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</si>
  <si>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</si>
  <si>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</si>
  <si>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</si>
  <si>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</si>
  <si>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</si>
  <si>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</si>
  <si>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</si>
  <si>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</si>
  <si>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</si>
  <si>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</si>
  <si>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</si>
  <si>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</si>
  <si>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</si>
  <si>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</si>
  <si>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</si>
  <si>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</si>
  <si>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</si>
  <si>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</si>
  <si>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</si>
  <si>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</si>
  <si>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</si>
  <si>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</si>
  <si>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</si>
  <si>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</si>
  <si>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</si>
  <si>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</si>
  <si>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</si>
  <si>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</si>
  <si>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</si>
  <si>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</si>
  <si>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</si>
  <si>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</si>
  <si>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</si>
  <si>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</si>
  <si>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</si>
  <si>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</si>
  <si>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</si>
  <si>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</si>
  <si>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</si>
  <si>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</si>
  <si>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</si>
  <si>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</si>
  <si>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</si>
  <si>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</si>
  <si>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</si>
  <si>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</si>
  <si>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</si>
  <si>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</si>
  <si>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</si>
  <si>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</si>
  <si>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</si>
  <si>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</si>
  <si>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</si>
  <si>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</si>
  <si>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</si>
  <si>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</si>
  <si>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</si>
  <si>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</si>
  <si>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</si>
  <si>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</si>
  <si>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</si>
  <si>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</si>
  <si>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</si>
  <si>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</si>
  <si>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</si>
  <si>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</si>
  <si>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</si>
  <si>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</si>
  <si>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</si>
  <si>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</si>
  <si>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</si>
  <si>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</si>
  <si>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</si>
  <si>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</si>
  <si>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</si>
  <si>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</si>
  <si>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</si>
  <si>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</si>
  <si>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</si>
  <si>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</si>
  <si>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</si>
  <si>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</si>
  <si>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</si>
  <si>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</si>
  <si>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</si>
  <si>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</si>
  <si>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</si>
  <si>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</si>
  <si>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</si>
  <si>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</si>
  <si>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</si>
  <si>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</si>
  <si>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</si>
  <si>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</si>
  <si>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</si>
  <si>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</si>
  <si>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</si>
  <si>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</si>
  <si>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</si>
  <si>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</si>
  <si>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</si>
  <si>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</si>
  <si>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</si>
  <si>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</si>
  <si>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</si>
  <si>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</si>
  <si>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</si>
  <si>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</si>
  <si>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</si>
  <si>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</si>
  <si>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</si>
  <si>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</si>
  <si>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</si>
  <si>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</si>
  <si>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</si>
  <si>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</si>
  <si>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</si>
  <si>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</si>
  <si>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</si>
  <si>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</si>
  <si>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</si>
  <si>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</si>
  <si>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</si>
  <si>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</si>
  <si>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</si>
  <si>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</si>
  <si>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</si>
  <si>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</si>
  <si>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</si>
  <si>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</si>
  <si>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</si>
  <si>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</si>
  <si>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</si>
  <si>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</si>
  <si>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</si>
  <si>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</si>
  <si>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</si>
  <si>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</si>
  <si>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</si>
  <si>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</si>
  <si>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</si>
  <si>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</si>
  <si>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</si>
  <si>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</si>
  <si>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</si>
  <si>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</si>
  <si>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</si>
  <si>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</si>
  <si>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</si>
  <si>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</si>
  <si>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</si>
  <si>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</si>
  <si>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</si>
  <si>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</si>
  <si>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</si>
  <si>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</si>
  <si>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</si>
  <si>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</si>
  <si>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</si>
  <si>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</si>
  <si>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</si>
  <si>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</si>
  <si>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</si>
  <si>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</si>
  <si>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</si>
  <si>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</si>
  <si>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</si>
  <si>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</si>
  <si>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</si>
  <si>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</si>
  <si>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</si>
  <si>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</si>
  <si>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</si>
  <si>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</si>
  <si>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</si>
  <si>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</si>
  <si>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</si>
  <si>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</si>
  <si>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</si>
  <si>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</si>
  <si>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</si>
  <si>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</si>
  <si>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</si>
  <si>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</si>
  <si>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</si>
  <si>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</si>
  <si>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</si>
  <si>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</si>
  <si>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</si>
  <si>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</si>
  <si>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</si>
  <si>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</si>
  <si>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</si>
  <si>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</si>
  <si>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</si>
  <si>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</si>
  <si>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</si>
  <si>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</si>
  <si>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</si>
  <si>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</si>
  <si>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</si>
  <si>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</si>
  <si>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</si>
  <si>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</si>
  <si>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</si>
  <si>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</si>
  <si>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</si>
  <si>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</si>
  <si>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</si>
  <si>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</si>
  <si>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</si>
  <si>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</si>
  <si>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</si>
  <si>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</si>
  <si>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</si>
  <si>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</si>
  <si>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</si>
  <si>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</si>
  <si>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</si>
  <si>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</si>
  <si>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</si>
  <si>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</si>
  <si>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</si>
  <si>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</si>
  <si>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</si>
  <si>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</si>
  <si>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</si>
  <si>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</si>
  <si>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</si>
  <si>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</si>
  <si>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</si>
  <si>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</si>
  <si>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</si>
  <si>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</si>
  <si>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</si>
  <si>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</si>
  <si>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</si>
  <si>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</si>
  <si>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</si>
  <si>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</si>
  <si>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</si>
  <si>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</si>
  <si>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</si>
  <si>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</si>
  <si>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</si>
  <si>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</si>
  <si>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</si>
  <si>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</si>
  <si>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</si>
  <si>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</si>
  <si>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</si>
  <si>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</si>
  <si>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</si>
  <si>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</si>
  <si>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</si>
  <si>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</si>
  <si>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</si>
  <si>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</si>
  <si>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</si>
  <si>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</si>
  <si>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</si>
  <si>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</si>
  <si>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</si>
  <si>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</si>
  <si>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</si>
  <si>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</si>
  <si>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</si>
  <si>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</si>
  <si>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</si>
  <si>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</si>
  <si>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</si>
  <si>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</si>
  <si>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</si>
  <si>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</si>
  <si>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</si>
  <si>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</si>
  <si>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</si>
  <si>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</si>
  <si>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</si>
  <si>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</si>
  <si>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</si>
  <si>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</si>
  <si>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</si>
  <si>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</si>
  <si>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</si>
  <si>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</si>
  <si>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</si>
  <si>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</si>
  <si>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</si>
  <si>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</si>
  <si>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</si>
  <si>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</si>
  <si>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</si>
  <si>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</si>
  <si>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</si>
  <si>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</si>
  <si>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</si>
  <si>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</si>
  <si>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</si>
  <si>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</si>
  <si>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</si>
  <si>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</si>
  <si>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</si>
  <si>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</si>
  <si>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</si>
  <si>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</si>
  <si>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</si>
  <si>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</si>
  <si>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</si>
  <si>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</si>
  <si>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</si>
  <si>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</si>
  <si>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</si>
  <si>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</si>
  <si>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</si>
  <si>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</si>
  <si>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</si>
  <si>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</si>
  <si>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</si>
  <si>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</si>
  <si>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</si>
  <si>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</si>
  <si>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</si>
  <si>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</si>
  <si>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</si>
  <si>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</si>
  <si>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</si>
  <si>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</si>
  <si>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</si>
  <si>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</si>
  <si>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</si>
  <si>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</si>
  <si>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</si>
  <si>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</si>
  <si>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</si>
  <si>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</si>
  <si>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</si>
  <si>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</si>
  <si>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</si>
  <si>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</si>
  <si>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</si>
  <si>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</si>
  <si>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</si>
  <si>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</si>
  <si>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</si>
  <si>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</si>
  <si>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</si>
  <si>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</si>
  <si>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</si>
  <si>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</si>
  <si>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</si>
  <si>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</si>
  <si>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</si>
  <si>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</si>
  <si>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</si>
  <si>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</si>
  <si>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</si>
  <si>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</si>
  <si>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</si>
  <si>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</si>
  <si>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</si>
  <si>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</si>
  <si>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</si>
  <si>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</si>
  <si>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</si>
  <si>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</si>
  <si>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</si>
  <si>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</si>
  <si>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</si>
  <si>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</si>
  <si>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</si>
  <si>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</si>
  <si>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</si>
  <si>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</si>
  <si>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</si>
  <si>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</si>
  <si>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</si>
  <si>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</si>
  <si>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</si>
  <si>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</si>
  <si>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</si>
  <si>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</si>
  <si>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</si>
  <si>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</si>
  <si>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</si>
  <si>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</si>
  <si>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</si>
  <si>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</si>
  <si>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</si>
  <si>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</si>
  <si>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</si>
  <si>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</si>
  <si>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</si>
  <si>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</si>
  <si>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</si>
  <si>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</si>
  <si>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</si>
  <si>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</si>
  <si>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</si>
  <si>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</si>
  <si>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</si>
  <si>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</si>
  <si>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</si>
  <si>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</si>
  <si>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</si>
  <si>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</si>
  <si>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</si>
  <si>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</si>
  <si>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</si>
  <si>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</si>
  <si>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</si>
  <si>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</si>
  <si>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</si>
  <si>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</si>
  <si>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</si>
  <si>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</si>
  <si>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</si>
  <si>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</si>
  <si>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</si>
  <si>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</si>
  <si>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</si>
  <si>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</si>
  <si>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</si>
  <si>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</si>
  <si>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</si>
  <si>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</si>
  <si>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</si>
  <si>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</si>
  <si>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</si>
  <si>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</si>
  <si>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</si>
  <si>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</si>
  <si>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</si>
  <si>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</si>
  <si>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</si>
  <si>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</si>
  <si>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</si>
  <si>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</si>
  <si>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</si>
  <si>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</si>
  <si>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</si>
  <si>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</si>
  <si>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</si>
  <si>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</si>
  <si>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</si>
  <si>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</si>
  <si>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</si>
  <si>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</si>
  <si>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</si>
  <si>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</si>
  <si>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</si>
  <si>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</si>
  <si>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</si>
  <si>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</si>
  <si>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</si>
  <si>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</si>
  <si>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</si>
  <si>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</si>
  <si>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</si>
  <si>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</si>
  <si>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</si>
  <si>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</si>
  <si>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</si>
  <si>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</si>
  <si>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</si>
  <si>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</si>
  <si>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</si>
  <si>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</si>
  <si>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</si>
  <si>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</si>
  <si>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</si>
  <si>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</si>
  <si>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</si>
  <si>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</si>
  <si>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</si>
  <si>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</si>
  <si>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</si>
  <si>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</si>
  <si>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</si>
  <si>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</si>
  <si>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</si>
  <si>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</si>
  <si>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</si>
  <si>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</si>
  <si>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</si>
  <si>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</si>
  <si>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</si>
  <si>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</si>
  <si>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</si>
  <si>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</si>
  <si>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</si>
  <si>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</si>
  <si>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</si>
  <si>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</si>
  <si>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</si>
  <si>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</si>
  <si>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</si>
  <si>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</si>
  <si>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</si>
  <si>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</si>
  <si>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</si>
  <si>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</si>
  <si>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</si>
  <si>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</si>
  <si>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</si>
  <si>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</si>
  <si>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</si>
  <si>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</si>
  <si>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</si>
  <si>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</si>
  <si>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</si>
  <si>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</si>
  <si>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</si>
  <si>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</si>
  <si>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</si>
  <si>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</si>
  <si>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</si>
  <si>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</si>
  <si>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</si>
  <si>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</si>
  <si>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</si>
  <si>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</si>
  <si>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</si>
  <si>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</si>
  <si>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</si>
  <si>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</si>
  <si>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</si>
  <si>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</si>
  <si>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</si>
  <si>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</si>
  <si>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</si>
  <si>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</si>
  <si>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</si>
  <si>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</si>
  <si>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</si>
  <si>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</si>
  <si>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</si>
  <si>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</si>
  <si>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</si>
  <si>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</si>
  <si>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</si>
  <si>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</si>
  <si>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</si>
  <si>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</si>
  <si>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</si>
  <si>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</si>
  <si>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</si>
  <si>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</si>
  <si>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</si>
  <si>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</si>
  <si>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</si>
  <si>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</si>
  <si>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</si>
  <si>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</si>
  <si>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</si>
  <si>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</si>
  <si>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</si>
  <si>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</si>
  <si>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</si>
  <si>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</si>
  <si>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</si>
  <si>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</si>
  <si>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</si>
  <si>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</si>
  <si>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</si>
  <si>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</si>
  <si>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</si>
  <si>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</si>
  <si>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</si>
  <si>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</si>
  <si>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</si>
  <si>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</si>
  <si>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</si>
  <si>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</si>
  <si>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</si>
  <si>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</si>
  <si>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</si>
  <si>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</si>
  <si>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</si>
  <si>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</si>
  <si>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</si>
  <si>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</si>
  <si>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</si>
  <si>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</si>
  <si>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</si>
  <si>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</si>
  <si>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</si>
  <si>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</si>
  <si>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</si>
  <si>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</si>
  <si>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</si>
  <si>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</si>
  <si>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</si>
  <si>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</si>
  <si>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</si>
  <si>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</si>
  <si>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</si>
  <si>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</si>
  <si>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</si>
  <si>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</si>
  <si>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</si>
  <si>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</si>
  <si>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</si>
  <si>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</si>
  <si>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</si>
  <si>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</si>
  <si>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</si>
  <si>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</si>
  <si>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</si>
  <si>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</si>
  <si>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</si>
  <si>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</si>
  <si>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</si>
  <si>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</si>
  <si>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</si>
  <si>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</si>
  <si>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</si>
  <si>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</si>
  <si>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</si>
  <si>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</si>
  <si>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</si>
  <si>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</si>
  <si>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</si>
  <si>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</si>
  <si>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</si>
  <si>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</si>
  <si>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</si>
  <si>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</si>
  <si>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</si>
  <si>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</si>
  <si>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</si>
  <si>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</si>
  <si>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</si>
  <si>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</si>
  <si>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</si>
  <si>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</si>
  <si>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</si>
  <si>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</si>
  <si>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</si>
  <si>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</si>
  <si>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</si>
  <si>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</si>
  <si>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</si>
  <si>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</si>
  <si>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</si>
  <si>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</si>
  <si>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</si>
  <si>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</si>
  <si>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</si>
  <si>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</si>
  <si>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</si>
  <si>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</si>
  <si>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</si>
  <si>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</si>
  <si>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</si>
  <si>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</si>
  <si>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</si>
  <si>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</si>
  <si>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</si>
  <si>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</si>
  <si>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</si>
  <si>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</si>
  <si>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</si>
  <si>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</si>
  <si>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</si>
  <si>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</si>
  <si>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</si>
  <si>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</si>
  <si>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</si>
  <si>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</si>
  <si>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</si>
  <si>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</si>
  <si>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</si>
  <si>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</si>
  <si>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</si>
  <si>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</si>
  <si>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</si>
  <si>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</si>
  <si>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</si>
  <si>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</si>
  <si>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</si>
  <si>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</si>
  <si>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</si>
  <si>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</si>
  <si>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</si>
  <si>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</si>
  <si>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</si>
  <si>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</si>
  <si>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</si>
  <si>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</si>
  <si>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</si>
  <si>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</si>
  <si>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</si>
  <si>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</si>
  <si>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</si>
  <si>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</si>
  <si>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</si>
  <si>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</si>
  <si>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</si>
  <si>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</si>
  <si>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</si>
  <si>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</si>
  <si>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</si>
  <si>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</si>
  <si>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</si>
  <si>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</si>
  <si>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</si>
  <si>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</si>
  <si>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</si>
  <si>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</si>
  <si>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</si>
  <si>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</si>
  <si>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</si>
  <si>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</si>
  <si>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</si>
  <si>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</si>
  <si>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</si>
  <si>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</si>
  <si>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</si>
  <si>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</si>
  <si>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</si>
  <si>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</si>
  <si>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</si>
  <si>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</si>
  <si>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</si>
  <si>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</si>
  <si>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</si>
  <si>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</si>
  <si>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</si>
  <si>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</si>
  <si>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</si>
  <si>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</si>
  <si>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</si>
  <si>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</si>
  <si>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</si>
  <si>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</si>
  <si>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</si>
  <si>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</si>
  <si>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</si>
  <si>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</si>
  <si>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</si>
  <si>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</si>
  <si>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</si>
  <si>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</si>
  <si>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</si>
  <si>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</si>
  <si>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</si>
  <si>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</si>
  <si>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</si>
  <si>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</si>
  <si>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</si>
  <si>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</si>
  <si>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</si>
  <si>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</si>
  <si>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</si>
  <si>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</si>
  <si>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</si>
  <si>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</si>
  <si>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</si>
  <si>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</si>
  <si>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</si>
  <si>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</si>
  <si>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</si>
  <si>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</si>
  <si>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</si>
  <si>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</si>
  <si>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</si>
  <si>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</si>
  <si>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</si>
  <si>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</si>
  <si>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</si>
  <si>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</si>
  <si>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</si>
  <si>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</si>
  <si>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</si>
  <si>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</si>
  <si>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</si>
  <si>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</si>
  <si>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</si>
  <si>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</si>
  <si>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</si>
  <si>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</si>
  <si>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</si>
  <si>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</si>
  <si>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</si>
  <si>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</si>
  <si>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</si>
  <si>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</si>
  <si>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</si>
  <si>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</si>
  <si>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</si>
  <si>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</si>
  <si>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</si>
  <si>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</si>
  <si>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</si>
  <si>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</si>
  <si>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</si>
  <si>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</si>
  <si>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</si>
  <si>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</si>
  <si>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</si>
  <si>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</si>
  <si>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</si>
  <si>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</si>
  <si>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</si>
  <si>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</si>
  <si>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</si>
  <si>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</si>
  <si>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</si>
  <si>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</si>
  <si>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</si>
  <si>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</si>
  <si>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</si>
  <si>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</si>
  <si>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</si>
  <si>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</si>
  <si>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</si>
  <si>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</si>
  <si>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</si>
  <si>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</si>
  <si>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</si>
  <si>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</si>
  <si>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</si>
  <si>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</si>
  <si>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</si>
  <si>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</si>
  <si>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</si>
  <si>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</si>
  <si>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</si>
  <si>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</si>
  <si>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</si>
  <si>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</si>
  <si>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</si>
  <si>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</si>
  <si>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</si>
  <si>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</si>
  <si>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</si>
  <si>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</si>
  <si>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</si>
  <si>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</si>
  <si>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</si>
  <si>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</si>
  <si>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</si>
  <si>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</si>
  <si>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</si>
  <si>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</si>
  <si>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</si>
  <si>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</si>
  <si>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</si>
  <si>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</si>
  <si>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</si>
  <si>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</si>
  <si>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</si>
  <si>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</si>
  <si>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</si>
  <si>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</si>
  <si>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</si>
  <si>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</si>
  <si>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</si>
  <si>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</si>
  <si>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</si>
  <si>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</si>
  <si>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</si>
  <si>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</si>
  <si>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</si>
  <si>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</si>
  <si>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</si>
  <si>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</si>
  <si>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</si>
  <si>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</si>
  <si>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</si>
  <si>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</si>
  <si>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</si>
  <si>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</si>
  <si>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</si>
  <si>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</si>
  <si>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</si>
  <si>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</si>
  <si>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</si>
  <si>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</si>
  <si>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</si>
  <si>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</si>
  <si>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</si>
  <si>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</si>
  <si>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</si>
  <si>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</si>
  <si>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</si>
  <si>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</si>
  <si>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</si>
  <si>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</si>
  <si>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</si>
  <si>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</si>
  <si>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</si>
  <si>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</si>
  <si>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</si>
  <si>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</si>
  <si>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</si>
  <si>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</si>
  <si>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</si>
  <si>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</si>
  <si>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</si>
  <si>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</si>
  <si>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</si>
  <si>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</si>
  <si>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</si>
  <si>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</si>
  <si>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</si>
  <si>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</si>
  <si>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</si>
  <si>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</si>
  <si>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</si>
  <si>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</si>
  <si>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</si>
  <si>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</si>
  <si>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</si>
  <si>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</si>
  <si>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</si>
  <si>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</si>
  <si>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</si>
  <si>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</si>
  <si>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</si>
  <si>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</si>
  <si>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</si>
  <si>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</si>
  <si>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</si>
  <si>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</si>
  <si>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</si>
  <si>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</si>
  <si>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</si>
  <si>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</si>
  <si>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</si>
  <si>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</si>
  <si>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</si>
  <si>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</si>
  <si>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</si>
  <si>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</si>
  <si>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</si>
  <si>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</si>
  <si>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</si>
  <si>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</si>
  <si>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</si>
  <si>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</si>
  <si>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</si>
  <si>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</si>
  <si>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</si>
  <si>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</si>
  <si>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</si>
  <si>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</si>
  <si>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</si>
  <si>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</si>
  <si>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</si>
  <si>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</si>
  <si>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</si>
  <si>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</si>
  <si>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</si>
  <si>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</si>
  <si>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</si>
  <si>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</si>
  <si>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</si>
  <si>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</si>
  <si>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</si>
  <si>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</si>
  <si>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</si>
  <si>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</si>
  <si>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</si>
  <si>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</si>
  <si>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</si>
  <si>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</si>
  <si>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</si>
  <si>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</si>
  <si>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</si>
  <si>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</si>
  <si>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</si>
  <si>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</si>
  <si>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</si>
  <si>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</si>
  <si>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</si>
  <si>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</si>
  <si>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</si>
  <si>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</si>
  <si>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</si>
  <si>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</si>
  <si>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</si>
  <si>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</si>
  <si>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</si>
  <si>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</si>
  <si>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</si>
  <si>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</si>
  <si>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</si>
  <si>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</si>
  <si>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</si>
  <si>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</si>
  <si>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</si>
  <si>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</si>
  <si>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</si>
  <si>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</si>
  <si>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</si>
  <si>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</si>
  <si>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</si>
  <si>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</si>
  <si>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</si>
  <si>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</si>
  <si>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</si>
  <si>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</si>
  <si>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</si>
  <si>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</si>
  <si>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</si>
  <si>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</si>
  <si>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</si>
  <si>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</si>
  <si>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</si>
  <si>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</si>
  <si>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</si>
  <si>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</si>
  <si>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</si>
  <si>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</si>
  <si>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</si>
  <si>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</si>
  <si>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</si>
  <si>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</si>
  <si>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</si>
  <si>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</si>
  <si>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</si>
  <si>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</si>
  <si>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</si>
  <si>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</si>
  <si>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</si>
  <si>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</si>
  <si>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</si>
  <si>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</si>
  <si>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</si>
  <si>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</si>
  <si>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</si>
  <si>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</si>
  <si>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</si>
  <si>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</si>
  <si>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</si>
  <si>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</si>
  <si>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</si>
  <si>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</si>
  <si>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</si>
  <si>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</si>
  <si>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</si>
  <si>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</si>
  <si>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</si>
  <si>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</si>
  <si>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</si>
  <si>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</si>
  <si>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</si>
  <si>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</si>
  <si>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</si>
  <si>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</si>
  <si>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</si>
  <si>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</si>
  <si>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</si>
  <si>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</si>
  <si>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</si>
  <si>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</si>
  <si>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</si>
  <si>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</si>
  <si>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</si>
  <si>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</si>
  <si>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</si>
  <si>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</si>
  <si>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</si>
  <si>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</si>
  <si>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</si>
  <si>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</si>
  <si>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</si>
  <si>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</si>
  <si>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</si>
  <si>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</si>
  <si>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</si>
  <si>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</si>
  <si>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</si>
  <si>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</si>
  <si>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</si>
  <si>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</si>
  <si>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</si>
  <si>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</si>
  <si>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</si>
  <si>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</si>
  <si>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</si>
  <si>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</si>
  <si>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</si>
  <si>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</si>
  <si>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</si>
  <si>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</si>
  <si>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</si>
  <si>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</si>
  <si>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</si>
  <si>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</si>
  <si>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</si>
  <si>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</si>
  <si>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</si>
  <si>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</si>
  <si>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</si>
  <si>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</si>
  <si>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</si>
  <si>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</si>
  <si>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</si>
  <si>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</si>
  <si>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</si>
  <si>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</si>
  <si>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</si>
  <si>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</si>
  <si>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</si>
  <si>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</si>
  <si>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</si>
  <si>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</si>
  <si>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</si>
  <si>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</si>
  <si>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</si>
  <si>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</si>
  <si>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</si>
  <si>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</si>
  <si>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</si>
  <si>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</si>
  <si>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</si>
  <si>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</si>
  <si>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</si>
  <si>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</si>
  <si>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</si>
  <si>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</si>
  <si>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</si>
  <si>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</si>
  <si>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</si>
  <si>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</si>
  <si>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</si>
  <si>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</si>
  <si>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</si>
  <si>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</si>
  <si>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</si>
  <si>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</si>
  <si>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</si>
  <si>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</si>
  <si>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</si>
  <si>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</si>
  <si>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</si>
  <si>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</si>
  <si>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</si>
  <si>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</si>
  <si>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</si>
  <si>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</si>
  <si>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</si>
  <si>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</si>
  <si>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</si>
  <si>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</si>
  <si>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</si>
  <si>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</si>
  <si>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</si>
  <si>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</si>
  <si>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</si>
  <si>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</si>
  <si>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</si>
  <si>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</si>
  <si>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</si>
  <si>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</si>
  <si>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</si>
  <si>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</si>
  <si>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</si>
  <si>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</si>
  <si>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</si>
  <si>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</si>
  <si>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</si>
  <si>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</si>
  <si>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</si>
  <si>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</si>
  <si>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</si>
  <si>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</si>
  <si>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</si>
  <si>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</si>
  <si>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</si>
  <si>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</si>
  <si>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</si>
  <si>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</si>
  <si>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</si>
  <si>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</si>
  <si>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</si>
  <si>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</si>
  <si>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</si>
  <si>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</si>
  <si>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</si>
  <si>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</si>
  <si>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</si>
  <si>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</si>
  <si>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</si>
  <si>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</si>
  <si>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</si>
  <si>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</si>
  <si>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</si>
  <si>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</si>
  <si>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</si>
  <si>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</si>
  <si>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</si>
  <si>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</si>
  <si>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</si>
  <si>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</si>
  <si>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</si>
  <si>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</si>
  <si>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</si>
  <si>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</si>
  <si>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</si>
  <si>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</si>
  <si>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</si>
  <si>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</si>
  <si>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</si>
  <si>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</si>
  <si>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</si>
  <si>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</si>
  <si>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</si>
  <si>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</si>
  <si>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</si>
  <si>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</si>
  <si>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</si>
  <si>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</si>
  <si>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</si>
  <si>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</si>
  <si>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</si>
  <si>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</si>
  <si>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</si>
  <si>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</si>
  <si>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</si>
  <si>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</si>
  <si>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</si>
  <si>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</si>
  <si>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</si>
  <si>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</si>
  <si>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</si>
  <si>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</si>
  <si>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</si>
  <si>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</si>
  <si>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</si>
  <si>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</si>
  <si>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</si>
  <si>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</si>
  <si>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</si>
  <si>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</si>
  <si>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</si>
  <si>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</si>
  <si>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</si>
  <si>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</si>
  <si>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</si>
  <si>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</si>
  <si>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</si>
  <si>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</si>
  <si>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</si>
  <si>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</si>
  <si>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</si>
  <si>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</si>
  <si>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</si>
  <si>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</si>
  <si>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</si>
  <si>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</si>
  <si>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</si>
  <si>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</si>
  <si>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</si>
  <si>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</si>
  <si>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</si>
  <si>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</si>
  <si>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</si>
  <si>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</si>
  <si>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</si>
  <si>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</si>
  <si>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</si>
  <si>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</si>
  <si>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</si>
  <si>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</si>
  <si>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</si>
  <si>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</si>
  <si>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</si>
  <si>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</si>
  <si>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</si>
  <si>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</si>
  <si>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</si>
  <si>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</si>
  <si>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</si>
  <si>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</si>
  <si>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</si>
  <si>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</si>
  <si>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</si>
  <si>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</si>
  <si>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</si>
  <si>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</si>
  <si>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</si>
  <si>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</si>
  <si>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</si>
  <si>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</si>
  <si>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</si>
  <si>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</si>
  <si>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</si>
  <si>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</si>
  <si>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</si>
  <si>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</si>
  <si>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</si>
  <si>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</si>
  <si>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</si>
  <si>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</si>
  <si>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</si>
  <si>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</si>
  <si>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</si>
  <si>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</si>
  <si>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</si>
  <si>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</si>
  <si>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</si>
  <si>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</si>
  <si>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</si>
  <si>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</si>
  <si>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</si>
  <si>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</si>
  <si>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</si>
  <si>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</si>
  <si>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</si>
  <si>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</si>
  <si>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</si>
  <si>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</si>
  <si>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</si>
  <si>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</si>
  <si>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</si>
  <si>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</si>
  <si>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</si>
  <si>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</si>
  <si>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</si>
  <si>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</si>
  <si>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</si>
  <si>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</si>
  <si>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</si>
  <si>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</si>
  <si>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</si>
  <si>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</si>
  <si>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</si>
  <si>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</si>
  <si>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</si>
  <si>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</si>
  <si>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</si>
  <si>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</si>
  <si>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</si>
  <si>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</si>
  <si>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</si>
  <si>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</si>
  <si>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</si>
  <si>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</si>
  <si>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</si>
  <si>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</si>
  <si>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</si>
  <si>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</si>
  <si>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</si>
  <si>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</si>
  <si>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</si>
  <si>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</si>
  <si>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</si>
  <si>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</si>
  <si>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</si>
  <si>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</si>
  <si>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</si>
  <si>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</si>
  <si>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</si>
  <si>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</si>
  <si>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</si>
  <si>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</si>
  <si>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</si>
  <si>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</si>
  <si>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</si>
  <si>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</si>
  <si>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</si>
  <si>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</si>
  <si>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</si>
  <si>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</si>
  <si>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</si>
  <si>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</si>
  <si>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</si>
  <si>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</si>
  <si>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</si>
  <si>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</si>
  <si>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</si>
  <si>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</si>
  <si>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</si>
  <si>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</si>
  <si>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</si>
  <si>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</si>
  <si>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</si>
  <si>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</si>
  <si>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</si>
  <si>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</si>
  <si>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</si>
  <si>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</si>
  <si>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</si>
  <si>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</si>
  <si>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</si>
  <si>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</si>
  <si>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</si>
  <si>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</si>
  <si>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</si>
  <si>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</si>
  <si>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</si>
  <si>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</si>
  <si>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</si>
  <si>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</si>
  <si>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</si>
  <si>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</si>
  <si>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</si>
  <si>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</si>
  <si>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</si>
  <si>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</si>
  <si>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</si>
  <si>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</si>
  <si>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</si>
  <si>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</si>
  <si>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</si>
  <si>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</si>
  <si>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</si>
  <si>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</si>
  <si>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</si>
  <si>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</si>
  <si>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</si>
  <si>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</si>
  <si>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</si>
  <si>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</si>
  <si>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</si>
  <si>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</si>
  <si>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</si>
  <si>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</si>
  <si>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</si>
  <si>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</si>
  <si>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</si>
  <si>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</si>
  <si>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</si>
  <si>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</si>
  <si>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</si>
  <si>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</si>
  <si>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</si>
  <si>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</si>
  <si>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</si>
  <si>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</si>
  <si>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</si>
  <si>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</si>
  <si>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</si>
  <si>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</si>
  <si>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</si>
  <si>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</si>
  <si>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</si>
  <si>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</si>
  <si>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</si>
  <si>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</si>
  <si>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</si>
  <si>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</si>
  <si>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</si>
  <si>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</si>
  <si>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</si>
  <si>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</si>
  <si>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</si>
  <si>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</si>
  <si>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</si>
  <si>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</si>
  <si>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</si>
  <si>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</si>
  <si>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</si>
  <si>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</si>
  <si>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</si>
  <si>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</si>
  <si>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</si>
  <si>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</si>
  <si>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</si>
  <si>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</si>
  <si>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</si>
  <si>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</si>
  <si>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</si>
  <si>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</si>
  <si>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</si>
  <si>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</si>
  <si>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</si>
  <si>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</si>
  <si>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</si>
  <si>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</si>
  <si>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</si>
  <si>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</si>
  <si>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</si>
  <si>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</si>
  <si>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</si>
  <si>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</si>
  <si>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</si>
  <si>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</si>
  <si>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</si>
  <si>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</si>
  <si>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</si>
  <si>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</si>
  <si>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</si>
  <si>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</si>
  <si>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</si>
  <si>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</si>
  <si>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</si>
  <si>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</si>
  <si>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</si>
  <si>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</si>
  <si>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</si>
  <si>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</si>
  <si>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</si>
  <si>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</si>
  <si>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</si>
  <si>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</si>
  <si>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</si>
  <si>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</si>
  <si>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</si>
  <si>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</si>
  <si>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</si>
  <si>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</si>
  <si>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</si>
  <si>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</si>
  <si>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</si>
  <si>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</si>
  <si>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</si>
  <si>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</si>
  <si>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</si>
  <si>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</si>
  <si>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</si>
  <si>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</si>
  <si>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</si>
  <si>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</si>
  <si>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</si>
  <si>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</si>
  <si>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</si>
  <si>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</si>
  <si>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</si>
  <si>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</si>
  <si>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</si>
  <si>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</si>
  <si>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</si>
  <si>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</si>
  <si>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</si>
  <si>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</si>
  <si>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</si>
  <si>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</si>
  <si>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</si>
  <si>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</si>
  <si>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</si>
  <si>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</si>
  <si>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</si>
  <si>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</si>
  <si>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</si>
  <si>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</si>
  <si>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</si>
  <si>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</si>
  <si>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</si>
  <si>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</si>
  <si>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</si>
  <si>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</si>
  <si>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</si>
  <si>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</si>
  <si>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</si>
  <si>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</si>
  <si>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</si>
  <si>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</si>
  <si>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</si>
  <si>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</si>
  <si>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</si>
  <si>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</si>
  <si>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</si>
  <si>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</si>
  <si>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</si>
  <si>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</si>
  <si>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</si>
  <si>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</si>
  <si>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</si>
  <si>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</si>
  <si>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</si>
  <si>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</si>
  <si>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</si>
  <si>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</si>
  <si>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</si>
  <si>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</si>
  <si>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</si>
  <si>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</si>
  <si>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</si>
  <si>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</si>
  <si>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</si>
  <si>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</si>
  <si>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</si>
  <si>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</si>
  <si>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</si>
  <si>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</si>
  <si>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</si>
  <si>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</si>
  <si>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</si>
  <si>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</si>
  <si>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</si>
  <si>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</si>
  <si>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</si>
  <si>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</si>
  <si>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</si>
  <si>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</si>
  <si>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</si>
  <si>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</si>
  <si>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</si>
  <si>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</si>
  <si>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</si>
  <si>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</si>
  <si>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</si>
  <si>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</si>
  <si>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</si>
  <si>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</si>
  <si>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</si>
  <si>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</si>
  <si>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</si>
  <si>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</si>
  <si>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</si>
  <si>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</si>
  <si>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</si>
  <si>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</si>
  <si>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</si>
  <si>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</si>
  <si>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</si>
  <si>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</si>
  <si>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</si>
  <si>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</si>
  <si>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</si>
  <si>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</si>
  <si>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</si>
  <si>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</si>
  <si>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</si>
  <si>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</si>
  <si>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</si>
  <si>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</si>
  <si>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</si>
  <si>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</si>
  <si>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</si>
  <si>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</si>
  <si>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</si>
  <si>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</si>
  <si>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</si>
  <si>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</si>
  <si>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</si>
  <si>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</si>
  <si>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</si>
  <si>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</si>
  <si>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</si>
  <si>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</si>
  <si>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</si>
  <si>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</si>
  <si>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</si>
  <si>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</si>
  <si>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</si>
  <si>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</si>
  <si>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</si>
  <si>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</si>
  <si>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</si>
  <si>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</si>
  <si>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</si>
  <si>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</si>
  <si>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</si>
  <si>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</si>
  <si>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</si>
  <si>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</si>
  <si>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</si>
  <si>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</si>
  <si>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</si>
  <si>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</si>
  <si>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</si>
  <si>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</si>
  <si>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</si>
  <si>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</si>
  <si>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</si>
  <si>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</si>
  <si>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</si>
  <si>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</si>
  <si>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</si>
  <si>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</si>
  <si>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</si>
  <si>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</si>
  <si>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</si>
  <si>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</si>
  <si>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</si>
  <si>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</si>
  <si>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</si>
  <si>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</si>
  <si>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</si>
  <si>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</si>
  <si>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</si>
  <si>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</si>
  <si>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</si>
  <si>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</si>
  <si>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</si>
  <si>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</si>
  <si>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</si>
  <si>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</si>
  <si>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</si>
  <si>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</si>
  <si>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</si>
  <si>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</si>
  <si>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</si>
  <si>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</si>
  <si>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</si>
  <si>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</si>
  <si>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</si>
  <si>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</si>
  <si>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</si>
  <si>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</si>
  <si>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</si>
  <si>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</si>
  <si>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</si>
  <si>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</si>
  <si>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</si>
  <si>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</si>
  <si>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</si>
  <si>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</si>
  <si>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</si>
  <si>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</si>
  <si>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</si>
  <si>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</si>
  <si>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</si>
  <si>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</si>
  <si>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</si>
  <si>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</si>
  <si>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</si>
  <si>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</si>
  <si>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</si>
  <si>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</si>
  <si>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</si>
  <si>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</si>
  <si>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</si>
  <si>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</si>
  <si>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</si>
  <si>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</si>
  <si>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</si>
  <si>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</si>
  <si>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</si>
  <si>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</si>
  <si>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</si>
  <si>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</si>
  <si>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</si>
  <si>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</si>
  <si>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</si>
  <si>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</si>
  <si>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</si>
  <si>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</si>
  <si>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</si>
  <si>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</si>
  <si>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</si>
  <si>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</si>
  <si>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</si>
  <si>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</si>
  <si>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</si>
  <si>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</si>
  <si>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</si>
  <si>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</si>
  <si>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</si>
  <si>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</si>
  <si>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</si>
  <si>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</si>
  <si>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</si>
  <si>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</si>
  <si>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</si>
  <si>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</si>
  <si>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</si>
  <si>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</si>
  <si>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</si>
  <si>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</si>
  <si>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</si>
  <si>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</si>
  <si>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</si>
  <si>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</si>
  <si>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</si>
  <si>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</si>
  <si>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</si>
  <si>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</si>
  <si>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</si>
  <si>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</si>
  <si>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</si>
  <si>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</si>
  <si>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</si>
  <si>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</si>
  <si>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</si>
  <si>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</si>
  <si>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</si>
  <si>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</si>
  <si>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</si>
  <si>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</si>
  <si>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</si>
  <si>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</si>
  <si>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</si>
  <si>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</si>
  <si>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</si>
  <si>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</si>
  <si>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</si>
  <si>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</si>
  <si>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</si>
  <si>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</si>
  <si>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</si>
  <si>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</si>
  <si>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</si>
  <si>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</si>
  <si>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</si>
  <si>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</si>
  <si>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</si>
  <si>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</si>
  <si>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</si>
  <si>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</si>
  <si>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</si>
  <si>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</si>
  <si>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</si>
  <si>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</si>
  <si>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</si>
  <si>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</si>
  <si>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</si>
  <si>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</si>
  <si>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</si>
  <si>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</si>
  <si>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</si>
  <si>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</si>
  <si>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</si>
  <si>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</si>
  <si>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</si>
  <si>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</si>
  <si>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</si>
  <si>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</si>
  <si>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</si>
  <si>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</si>
  <si>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</si>
  <si>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</si>
  <si>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</si>
  <si>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</si>
  <si>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</si>
  <si>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</si>
  <si>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</si>
  <si>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</si>
  <si>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</si>
  <si>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</si>
  <si>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</si>
  <si>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</si>
  <si>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</si>
  <si>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</si>
  <si>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</si>
  <si>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</si>
  <si>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</si>
  <si>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</si>
  <si>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</si>
  <si>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</si>
  <si>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</si>
  <si>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</si>
  <si>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</si>
  <si>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</si>
  <si>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</si>
  <si>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</si>
  <si>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</si>
  <si>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</si>
  <si>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</si>
  <si>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</si>
  <si>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</si>
  <si>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</si>
  <si>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</si>
  <si>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</si>
  <si>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</si>
  <si>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</si>
  <si>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</si>
  <si>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</si>
  <si>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</si>
  <si>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</si>
  <si>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</si>
  <si>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</si>
  <si>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</si>
  <si>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</si>
  <si>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</si>
  <si>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</si>
  <si>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</si>
  <si>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</si>
  <si>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</si>
  <si>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</si>
  <si>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</si>
  <si>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</si>
  <si>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</si>
  <si>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</si>
  <si>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</si>
  <si>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</si>
  <si>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</si>
  <si>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</si>
  <si>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</si>
  <si>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</si>
  <si>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</si>
  <si>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</si>
  <si>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</si>
  <si>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</si>
  <si>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</si>
  <si>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</si>
  <si>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</si>
  <si>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</si>
  <si>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</si>
  <si>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</si>
  <si>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</si>
  <si>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</si>
  <si>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</si>
  <si>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</si>
  <si>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</si>
  <si>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</si>
  <si>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</si>
  <si>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</si>
  <si>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</si>
  <si>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</si>
  <si>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</si>
  <si>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</si>
  <si>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</si>
  <si>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</si>
  <si>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</si>
  <si>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</si>
  <si>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</si>
  <si>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</si>
  <si>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</si>
  <si>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</si>
  <si>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</si>
  <si>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</si>
  <si>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</si>
  <si>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</si>
  <si>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</si>
  <si>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</si>
  <si>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</si>
  <si>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</si>
  <si>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</si>
  <si>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</si>
  <si>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</si>
  <si>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</si>
  <si>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</si>
  <si>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</si>
  <si>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</si>
  <si>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</si>
  <si>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</si>
  <si>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</si>
  <si>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</si>
  <si>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</si>
  <si>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</si>
  <si>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</si>
  <si>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</si>
  <si>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</si>
  <si>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</si>
  <si>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</si>
  <si>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</si>
  <si>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</si>
  <si>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</si>
  <si>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</si>
  <si>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</si>
  <si>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</si>
  <si>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</si>
  <si>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</si>
  <si>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</si>
  <si>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</si>
  <si>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</si>
  <si>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</si>
  <si>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</si>
  <si>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</si>
  <si>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</si>
  <si>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</si>
  <si>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</si>
  <si>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</si>
  <si>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</si>
  <si>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</si>
  <si>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</si>
  <si>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</si>
  <si>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</si>
  <si>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</si>
  <si>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</si>
  <si>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</si>
  <si>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</si>
  <si>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</si>
  <si>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</si>
  <si>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</si>
  <si>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</si>
  <si>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</si>
  <si>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</si>
  <si>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</si>
  <si>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</si>
  <si>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</si>
  <si>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</si>
  <si>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</si>
  <si>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</si>
  <si>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</si>
  <si>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</si>
  <si>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</si>
  <si>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</si>
  <si>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</si>
  <si>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</si>
  <si>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</si>
  <si>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</si>
  <si>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</si>
  <si>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</si>
  <si>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</si>
  <si>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</si>
  <si>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</si>
  <si>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</si>
  <si>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</si>
  <si>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</si>
  <si>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</si>
  <si>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</si>
  <si>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</si>
  <si>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</si>
  <si>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</si>
  <si>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</si>
  <si>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</si>
  <si>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</si>
  <si>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</si>
  <si>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</si>
  <si>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</si>
  <si>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</si>
  <si>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</si>
  <si>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</si>
  <si>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</si>
  <si>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</si>
  <si>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</si>
  <si>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</si>
  <si>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</si>
  <si>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</si>
  <si>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</si>
  <si>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</si>
  <si>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</si>
  <si>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</si>
  <si>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</si>
  <si>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</si>
  <si>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</si>
  <si>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</si>
  <si>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</si>
  <si>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</si>
  <si>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</si>
  <si>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</si>
  <si>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</si>
  <si>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</si>
  <si>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</si>
  <si>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</si>
  <si>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</si>
  <si>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</si>
  <si>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</si>
  <si>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</si>
  <si>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</si>
  <si>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</si>
  <si>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</si>
  <si>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</si>
  <si>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</si>
  <si>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</si>
  <si>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</si>
  <si>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</si>
  <si>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</si>
  <si>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</si>
  <si>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</si>
  <si>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</si>
  <si>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</si>
  <si>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</si>
  <si>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</si>
  <si>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</si>
  <si>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</si>
  <si>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</si>
  <si>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</si>
  <si>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</si>
  <si>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</si>
  <si>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</si>
  <si>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</si>
  <si>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</si>
  <si>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</si>
  <si>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</si>
  <si>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</si>
  <si>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</si>
  <si>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</si>
  <si>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</si>
  <si>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</si>
  <si>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</si>
  <si>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</si>
  <si>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</si>
  <si>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</si>
  <si>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</si>
  <si>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</si>
  <si>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</si>
  <si>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</si>
  <si>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</si>
  <si>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</si>
  <si>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</si>
  <si>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</si>
  <si>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</si>
  <si>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</si>
  <si>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</si>
  <si>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</si>
  <si>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</si>
  <si>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</si>
  <si>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</si>
  <si>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</si>
  <si>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</si>
  <si>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</si>
  <si>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</si>
  <si>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</si>
  <si>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</si>
  <si>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</si>
  <si>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</si>
  <si>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</si>
  <si>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</si>
  <si>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</si>
  <si>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</si>
  <si>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</si>
  <si>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</si>
  <si>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</si>
  <si>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</si>
  <si>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</si>
  <si>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</si>
  <si>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</si>
  <si>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</si>
  <si>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</si>
  <si>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</si>
  <si>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</si>
  <si>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</si>
  <si>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</si>
  <si>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</si>
  <si>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</si>
  <si>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</si>
  <si>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</si>
  <si>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</si>
  <si>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</si>
  <si>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</si>
  <si>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</si>
  <si>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</si>
  <si>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</si>
  <si>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</si>
  <si>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</si>
  <si>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</si>
  <si>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</si>
  <si>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</si>
  <si>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</si>
  <si>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</si>
  <si>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</si>
  <si>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</si>
  <si>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</si>
  <si>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</si>
  <si>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</si>
  <si>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</si>
  <si>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</si>
  <si>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</si>
  <si>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</si>
  <si>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</si>
  <si>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</si>
  <si>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</si>
  <si>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</si>
  <si>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</si>
  <si>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</si>
  <si>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</si>
  <si>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</si>
  <si>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</si>
  <si>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</si>
  <si>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</si>
  <si>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</si>
  <si>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</si>
  <si>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</si>
  <si>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</si>
  <si>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</si>
  <si>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</si>
  <si>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</si>
  <si>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</si>
  <si>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</si>
  <si>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</si>
  <si>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</si>
  <si>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</si>
  <si>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</si>
  <si>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</si>
  <si>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</si>
  <si>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</si>
  <si>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</si>
  <si>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</si>
  <si>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</si>
  <si>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</si>
  <si>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</si>
  <si>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</si>
  <si>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</si>
  <si>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</si>
  <si>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</si>
  <si>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</si>
  <si>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</si>
  <si>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</si>
  <si>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</si>
  <si>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</si>
  <si>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</si>
  <si>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</si>
  <si>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</si>
  <si>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</si>
  <si>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</si>
  <si>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</si>
  <si>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</si>
  <si>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</si>
  <si>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</si>
  <si>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</si>
  <si>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</si>
  <si>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</si>
  <si>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</si>
  <si>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</si>
  <si>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</si>
  <si>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</si>
  <si>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</si>
  <si>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</si>
  <si>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</si>
  <si>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</si>
  <si>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</si>
  <si>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</si>
  <si>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</si>
  <si>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</si>
  <si>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</si>
  <si>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</si>
  <si>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</si>
  <si>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</si>
  <si>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</si>
  <si>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</si>
  <si>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</si>
  <si>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</si>
  <si>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</si>
  <si>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</si>
  <si>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</si>
  <si>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</si>
  <si>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</si>
  <si>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</si>
  <si>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</si>
  <si>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</si>
  <si>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</si>
  <si>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</si>
  <si>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</si>
  <si>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</si>
  <si>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</si>
  <si>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</si>
  <si>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</si>
  <si>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</si>
  <si>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</si>
  <si>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</si>
  <si>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</si>
  <si>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</si>
  <si>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</si>
  <si>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</si>
  <si>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</si>
  <si>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</si>
  <si>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</si>
  <si>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</si>
  <si>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</si>
  <si>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</si>
  <si>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</si>
  <si>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</si>
  <si>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</si>
  <si>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</si>
  <si>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</si>
  <si>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</si>
  <si>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</si>
  <si>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</si>
  <si>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</si>
  <si>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</si>
  <si>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</si>
  <si>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</si>
  <si>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</si>
  <si>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</si>
  <si>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</si>
  <si>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</si>
  <si>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</si>
  <si>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</si>
  <si>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</si>
  <si>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</si>
  <si>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</si>
  <si>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</si>
  <si>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</si>
  <si>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</si>
  <si>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</si>
  <si>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</si>
  <si>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</si>
  <si>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</si>
  <si>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</si>
  <si>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</si>
  <si>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</si>
  <si>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</si>
  <si>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</si>
  <si>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</si>
  <si>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</si>
  <si>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</si>
  <si>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</si>
  <si>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</si>
  <si>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</si>
  <si>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</si>
  <si>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</si>
  <si>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</si>
  <si>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</si>
  <si>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</si>
  <si>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</si>
  <si>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</si>
  <si>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</si>
  <si>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</si>
  <si>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</si>
  <si>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</si>
  <si>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</si>
  <si>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</si>
  <si>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</si>
  <si>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</si>
  <si>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</si>
  <si>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</si>
  <si>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</si>
  <si>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</si>
  <si>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</si>
  <si>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</si>
  <si>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</si>
  <si>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</si>
  <si>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</si>
  <si>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</si>
  <si>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</si>
  <si>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</si>
  <si>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</si>
  <si>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</si>
  <si>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</si>
  <si>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</si>
  <si>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</si>
  <si>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</si>
  <si>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</si>
  <si>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</si>
  <si>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</si>
  <si>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</si>
  <si>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</si>
  <si>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</si>
  <si>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</si>
  <si>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</si>
  <si>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</si>
  <si>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</si>
  <si>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</si>
  <si>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</si>
  <si>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</si>
  <si>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</si>
  <si>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</si>
  <si>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</si>
  <si>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</si>
  <si>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</si>
  <si>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</si>
  <si>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</si>
  <si>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</si>
  <si>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</si>
  <si>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</si>
  <si>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</si>
  <si>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</si>
  <si>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</si>
  <si>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</si>
  <si>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</si>
  <si>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</si>
  <si>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</si>
  <si>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</si>
  <si>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</si>
  <si>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</si>
  <si>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</si>
  <si>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</si>
  <si>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</si>
  <si>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</si>
  <si>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</si>
  <si>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</si>
  <si>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</si>
  <si>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</si>
  <si>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</si>
  <si>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</si>
  <si>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</si>
  <si>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</si>
  <si>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</si>
  <si>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</si>
  <si>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</si>
  <si>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</si>
  <si>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</si>
  <si>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</si>
  <si>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</si>
  <si>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</si>
  <si>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</si>
  <si>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</si>
  <si>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</si>
  <si>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</si>
  <si>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</si>
  <si>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</si>
  <si>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</si>
  <si>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</si>
  <si>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</si>
  <si>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</si>
  <si>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</si>
  <si>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</si>
  <si>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</si>
  <si>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</si>
  <si>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</si>
  <si>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</si>
  <si>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</si>
  <si>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</si>
  <si>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</si>
  <si>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</si>
  <si>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</si>
  <si>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</si>
  <si>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</si>
  <si>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</si>
  <si>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</si>
  <si>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</si>
  <si>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</si>
  <si>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</si>
  <si>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</si>
  <si>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</si>
  <si>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</si>
  <si>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</si>
  <si>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</si>
  <si>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</si>
  <si>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</si>
  <si>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</si>
  <si>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</si>
  <si>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</si>
  <si>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</si>
  <si>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</si>
  <si>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</si>
  <si>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</si>
  <si>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</si>
  <si>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</si>
  <si>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</si>
  <si>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</si>
  <si>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</si>
  <si>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</si>
  <si>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</si>
  <si>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</si>
  <si>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</si>
  <si>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</si>
  <si>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</si>
  <si>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</si>
  <si>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</si>
  <si>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</si>
  <si>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</si>
  <si>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</si>
  <si>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</si>
  <si>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</si>
  <si>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</si>
  <si>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</si>
  <si>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</si>
  <si>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</si>
  <si>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</si>
  <si>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</si>
  <si>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</si>
  <si>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</si>
  <si>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</si>
  <si>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</si>
  <si>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</si>
  <si>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</si>
  <si>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</si>
  <si>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</si>
  <si>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</si>
  <si>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</si>
  <si>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</si>
  <si>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</si>
  <si>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</si>
  <si>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</si>
  <si>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</si>
  <si>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</si>
  <si>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</si>
  <si>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</si>
  <si>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</si>
  <si>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</si>
  <si>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</si>
  <si>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</si>
  <si>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</si>
  <si>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</si>
  <si>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</si>
  <si>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</si>
  <si>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</si>
  <si>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</si>
  <si>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</si>
  <si>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</si>
  <si>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</si>
  <si>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</si>
  <si>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</si>
  <si>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</si>
  <si>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</si>
  <si>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</si>
  <si>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</si>
  <si>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</si>
  <si>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</si>
  <si>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</si>
  <si>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</si>
  <si>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</si>
  <si>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</si>
  <si>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</si>
  <si>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</si>
  <si>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</si>
  <si>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</si>
  <si>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</si>
  <si>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</si>
  <si>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</si>
  <si>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</si>
  <si>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</si>
  <si>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</si>
  <si>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</si>
  <si>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</si>
  <si>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</si>
  <si>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</si>
  <si>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</si>
  <si>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</si>
  <si>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</si>
  <si>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</si>
  <si>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</si>
  <si>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</si>
  <si>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</si>
  <si>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</si>
  <si>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</si>
  <si>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</si>
  <si>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</si>
  <si>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</si>
  <si>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</si>
  <si>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</si>
  <si>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</si>
  <si>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</si>
  <si>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</si>
  <si>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</si>
  <si>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</si>
  <si>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</si>
  <si>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</si>
  <si>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</si>
  <si>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</si>
  <si>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</si>
  <si>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</si>
  <si>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</si>
  <si>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</si>
  <si>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</si>
  <si>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</si>
  <si>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</si>
  <si>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</si>
  <si>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</si>
  <si>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</si>
  <si>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</si>
  <si>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</si>
  <si>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</si>
  <si>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</si>
  <si>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</si>
  <si>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</si>
  <si>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</si>
  <si>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</si>
  <si>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</si>
  <si>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</si>
  <si>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</si>
  <si>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</si>
  <si>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</si>
  <si>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</si>
  <si>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</si>
  <si>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</si>
  <si>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</si>
  <si>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</si>
  <si>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</si>
  <si>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</si>
  <si>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</si>
  <si>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</si>
  <si>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</si>
  <si>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</si>
  <si>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</si>
  <si>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</si>
  <si>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</si>
  <si>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</si>
  <si>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</si>
  <si>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</si>
  <si>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</si>
  <si>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</si>
  <si>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</si>
  <si>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</si>
  <si>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</si>
  <si>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</si>
  <si>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</si>
  <si>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</si>
  <si>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</si>
  <si>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</si>
  <si>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</si>
  <si>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</si>
  <si>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</si>
  <si>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</si>
  <si>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</si>
  <si>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</si>
  <si>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</si>
  <si>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</si>
  <si>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</si>
  <si>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</si>
  <si>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</si>
  <si>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</si>
  <si>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</si>
  <si>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</si>
  <si>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</si>
  <si>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</si>
  <si>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</si>
  <si>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</si>
  <si>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</si>
  <si>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</si>
  <si>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</si>
  <si>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</si>
  <si>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</si>
  <si>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</si>
  <si>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</si>
  <si>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</si>
  <si>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</si>
  <si>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</si>
  <si>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</si>
  <si>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</si>
  <si>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</si>
  <si>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</si>
  <si>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</si>
  <si>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</si>
  <si>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</si>
  <si>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</si>
  <si>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</si>
  <si>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</si>
  <si>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</si>
  <si>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</si>
  <si>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</si>
  <si>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</si>
  <si>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</si>
  <si>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</si>
  <si>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</si>
  <si>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</si>
  <si>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</si>
  <si>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</si>
  <si>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</si>
  <si>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</si>
  <si>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</si>
  <si>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</si>
  <si>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</si>
  <si>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</si>
  <si>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</si>
  <si>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</si>
  <si>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</si>
  <si>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</si>
  <si>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</si>
  <si>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</si>
  <si>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</si>
  <si>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</si>
  <si>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</si>
  <si>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</si>
  <si>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</si>
  <si>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</si>
  <si>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</si>
  <si>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</si>
  <si>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</si>
  <si>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</si>
  <si>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</si>
  <si>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</si>
  <si>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</si>
  <si>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</si>
  <si>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</si>
  <si>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</si>
  <si>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</si>
  <si>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</si>
  <si>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</si>
  <si>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</si>
  <si>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</si>
  <si>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</si>
  <si>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</si>
  <si>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</si>
  <si>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</si>
  <si>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</si>
  <si>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</si>
  <si>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</si>
  <si>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</si>
  <si>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</si>
  <si>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</si>
  <si>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</si>
  <si>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</si>
  <si>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</si>
  <si>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</si>
  <si>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</si>
  <si>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</si>
  <si>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</si>
  <si>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</si>
  <si>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</si>
  <si>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</si>
  <si>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</si>
  <si>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</si>
  <si>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</si>
  <si>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</si>
  <si>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</si>
  <si>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</si>
  <si>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</si>
  <si>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</si>
  <si>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</si>
  <si>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</si>
  <si>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</si>
  <si>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</si>
  <si>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</si>
  <si>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</si>
  <si>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</si>
  <si>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</si>
  <si>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</si>
  <si>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</si>
  <si>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</si>
  <si>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</si>
  <si>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</si>
  <si>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</si>
  <si>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</si>
  <si>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</si>
  <si>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</si>
  <si>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</si>
  <si>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</si>
  <si>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</si>
  <si>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</si>
  <si>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</si>
  <si>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</si>
  <si>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</si>
  <si>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</si>
  <si>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</si>
  <si>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</si>
  <si>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</si>
  <si>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</si>
  <si>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</si>
  <si>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</si>
  <si>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</si>
  <si>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</si>
  <si>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</si>
  <si>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</si>
  <si>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</si>
  <si>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</si>
  <si>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</si>
  <si>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</si>
  <si>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</si>
  <si>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</si>
  <si>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</si>
  <si>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</si>
  <si>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</si>
  <si>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</si>
  <si>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</si>
  <si>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</si>
  <si>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</si>
  <si>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</si>
  <si>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</si>
  <si>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</si>
  <si>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</si>
  <si>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</si>
  <si>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</si>
  <si>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</si>
  <si>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</si>
  <si>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</si>
  <si>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</si>
  <si>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</si>
  <si>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</si>
  <si>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</si>
  <si>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</si>
  <si>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</si>
  <si>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</si>
  <si>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</si>
  <si>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</si>
  <si>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</si>
  <si>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</si>
  <si>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</si>
  <si>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</si>
  <si>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</si>
  <si>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</si>
  <si>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</si>
  <si>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</si>
  <si>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</si>
  <si>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</si>
  <si>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</si>
  <si>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</si>
  <si>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</si>
  <si>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</si>
  <si>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</si>
  <si>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</si>
  <si>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</si>
  <si>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</si>
  <si>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</si>
  <si>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</si>
  <si>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</si>
  <si>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</si>
  <si>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</si>
  <si>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</si>
  <si>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</si>
  <si>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</si>
  <si>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</si>
  <si>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</si>
  <si>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</si>
  <si>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</si>
  <si>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</si>
  <si>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</si>
  <si>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</si>
  <si>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</si>
  <si>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</si>
  <si>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</si>
  <si>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</si>
  <si>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</si>
  <si>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</si>
  <si>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</si>
  <si>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</si>
  <si>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</si>
  <si>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</si>
  <si>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</si>
  <si>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</si>
  <si>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</si>
  <si>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</si>
  <si>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</si>
  <si>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</si>
  <si>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</si>
  <si>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</si>
  <si>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</si>
  <si>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</si>
  <si>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</si>
  <si>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</si>
  <si>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</si>
  <si>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</si>
  <si>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</si>
  <si>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</si>
  <si>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</si>
  <si>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</si>
  <si>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</si>
  <si>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</si>
  <si>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</si>
  <si>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</si>
  <si>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</si>
  <si>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</si>
  <si>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</si>
  <si>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</si>
  <si>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</si>
  <si>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</si>
  <si>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</si>
  <si>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</si>
  <si>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</si>
  <si>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</si>
  <si>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</si>
  <si>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</si>
  <si>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</si>
  <si>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</si>
  <si>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</si>
  <si>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</si>
  <si>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</si>
  <si>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</si>
  <si>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</si>
  <si>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</si>
  <si>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</si>
  <si>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</si>
  <si>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</si>
  <si>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</si>
  <si>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</si>
  <si>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</si>
  <si>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</si>
  <si>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</si>
  <si>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</si>
  <si>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</si>
  <si>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</si>
  <si>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</si>
  <si>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</si>
  <si>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</si>
  <si>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</si>
  <si>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</si>
  <si>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</si>
  <si>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</si>
  <si>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</si>
  <si>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</si>
  <si>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</si>
  <si>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</si>
  <si>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</si>
  <si>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</si>
  <si>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</si>
  <si>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</si>
  <si>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</si>
  <si>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</si>
  <si>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</si>
  <si>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</si>
  <si>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</si>
  <si>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</si>
  <si>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</si>
  <si>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</si>
  <si>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</si>
  <si>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</si>
  <si>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</si>
  <si>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</si>
  <si>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</si>
  <si>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</si>
  <si>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</si>
  <si>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</si>
  <si>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</si>
  <si>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</si>
  <si>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</si>
  <si>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</si>
  <si>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</si>
  <si>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</si>
  <si>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</si>
  <si>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</si>
  <si>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</si>
  <si>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</si>
  <si>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</si>
  <si>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</si>
  <si>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</si>
  <si>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</si>
  <si>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</si>
  <si>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</si>
  <si>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</si>
  <si>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</si>
  <si>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</si>
  <si>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</si>
  <si>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</si>
  <si>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</si>
  <si>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</si>
  <si>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</si>
  <si>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</si>
  <si>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</si>
  <si>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</si>
  <si>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</si>
  <si>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</si>
  <si>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</si>
  <si>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</si>
  <si>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</si>
  <si>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</si>
  <si>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</si>
  <si>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</si>
  <si>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</si>
  <si>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</si>
  <si>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</si>
  <si>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</si>
  <si>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</si>
  <si>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</si>
  <si>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</si>
  <si>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</si>
  <si>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</si>
  <si>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</si>
  <si>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</si>
  <si>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</si>
  <si>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</si>
  <si>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</si>
  <si>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</si>
  <si>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</si>
  <si>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</si>
  <si>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</si>
  <si>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</si>
  <si>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</si>
  <si>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</si>
  <si>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</si>
  <si>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</si>
  <si>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</si>
  <si>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</si>
  <si>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</si>
  <si>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</si>
  <si>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</si>
  <si>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</si>
  <si>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</si>
  <si>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</si>
  <si>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</si>
  <si>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</si>
  <si>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</si>
  <si>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</si>
  <si>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</si>
  <si>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</si>
  <si>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</si>
  <si>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</si>
  <si>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</si>
  <si>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</si>
  <si>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</si>
  <si>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</si>
  <si>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</si>
  <si>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</si>
  <si>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</si>
  <si>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</si>
  <si>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</si>
  <si>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</si>
  <si>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</si>
  <si>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</si>
  <si>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</si>
  <si>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</si>
  <si>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</si>
  <si>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</si>
  <si>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</si>
  <si>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</si>
  <si>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</si>
  <si>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</si>
  <si>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</si>
  <si>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</si>
  <si>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</si>
  <si>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</si>
  <si>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</si>
  <si>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</si>
  <si>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</si>
  <si>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</si>
  <si>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</si>
  <si>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</si>
  <si>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</si>
  <si>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</si>
  <si>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</si>
  <si>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</si>
  <si>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</si>
  <si>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</si>
  <si>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</si>
  <si>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</si>
  <si>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</si>
  <si>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</si>
  <si>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</si>
  <si>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</si>
  <si>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</si>
  <si>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</si>
  <si>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</si>
  <si>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</si>
  <si>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</si>
  <si>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</si>
  <si>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</si>
  <si>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</si>
  <si>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</si>
  <si>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</si>
  <si>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</si>
  <si>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</si>
  <si>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</si>
  <si>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</si>
  <si>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</si>
  <si>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</si>
  <si>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</si>
  <si>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</si>
  <si>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</si>
  <si>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</si>
  <si>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</si>
  <si>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</si>
  <si>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</si>
  <si>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</si>
  <si>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</si>
  <si>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</si>
  <si>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</si>
  <si>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</si>
  <si>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</si>
  <si>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</si>
  <si>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</si>
  <si>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</si>
  <si>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</si>
  <si>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</si>
  <si>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</si>
  <si>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</si>
  <si>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</si>
  <si>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</si>
  <si>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</si>
  <si>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</si>
  <si>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</si>
  <si>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</si>
  <si>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</si>
  <si>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</si>
  <si>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</si>
  <si>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</si>
  <si>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</si>
  <si>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</si>
  <si>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</si>
  <si>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</si>
  <si>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</si>
  <si>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</si>
  <si>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</si>
  <si>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</si>
  <si>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</si>
  <si>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</si>
  <si>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</si>
  <si>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</si>
  <si>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</si>
  <si>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</si>
  <si>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</si>
  <si>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</si>
  <si>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</si>
  <si>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</si>
  <si>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</si>
  <si>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</si>
  <si>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</si>
  <si>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</si>
  <si>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</si>
  <si>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</si>
  <si>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</si>
  <si>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</si>
  <si>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</si>
  <si>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</si>
  <si>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</si>
  <si>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</si>
  <si>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</si>
  <si>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</si>
  <si>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</si>
  <si>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</si>
  <si>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</si>
  <si>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</si>
  <si>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</si>
  <si>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</si>
  <si>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</si>
  <si>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</si>
  <si>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</si>
  <si>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</si>
  <si>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</si>
  <si>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</si>
  <si>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</si>
  <si>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</si>
  <si>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</si>
  <si>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</si>
  <si>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</si>
  <si>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</si>
  <si>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</si>
  <si>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</si>
  <si>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</si>
  <si>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</si>
  <si>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</si>
  <si>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</si>
  <si>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</si>
  <si>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</si>
  <si>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</si>
  <si>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</si>
  <si>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</si>
  <si>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</si>
  <si>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</si>
  <si>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</si>
  <si>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</si>
  <si>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</si>
  <si>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</si>
  <si>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</si>
  <si>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</si>
  <si>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</si>
  <si>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</si>
  <si>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</si>
  <si>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</si>
  <si>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</si>
  <si>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</si>
  <si>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</si>
  <si>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</si>
  <si>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</si>
  <si>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</si>
  <si>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</si>
  <si>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</si>
  <si>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</si>
  <si>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</si>
  <si>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</si>
  <si>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</si>
  <si>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</si>
  <si>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</si>
  <si>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</si>
  <si>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</si>
  <si>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</si>
  <si>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</si>
  <si>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</si>
  <si>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</si>
  <si>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</si>
  <si>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</si>
  <si>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</si>
  <si>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</si>
  <si>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</si>
  <si>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</si>
  <si>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</si>
  <si>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</si>
  <si>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</si>
  <si>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</si>
  <si>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</si>
  <si>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</si>
  <si>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</si>
  <si>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</si>
  <si>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</si>
  <si>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</si>
  <si>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</si>
  <si>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</si>
  <si>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</si>
  <si>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</si>
  <si>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</si>
  <si>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</si>
  <si>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</si>
  <si>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</si>
  <si>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</si>
  <si>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</si>
  <si>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</si>
  <si>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</si>
  <si>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</si>
  <si>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</si>
  <si>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</si>
  <si>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</si>
  <si>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</si>
  <si>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</si>
  <si>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</si>
  <si>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</si>
  <si>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</si>
  <si>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</si>
  <si>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</si>
  <si>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</si>
  <si>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</si>
  <si>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</si>
  <si>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</si>
  <si>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</si>
  <si>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</si>
  <si>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</si>
  <si>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</si>
  <si>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</si>
  <si>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</si>
  <si>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</si>
  <si>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</si>
  <si>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</si>
  <si>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</si>
  <si>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</si>
  <si>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</si>
  <si>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</si>
  <si>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</si>
  <si>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</si>
  <si>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</si>
  <si>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</si>
  <si>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</si>
  <si>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</si>
  <si>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</si>
  <si>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</si>
  <si>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</si>
  <si>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</si>
  <si>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</si>
  <si>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</si>
  <si>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</si>
  <si>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</si>
  <si>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</si>
  <si>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</si>
  <si>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</si>
  <si>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</si>
  <si>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</si>
  <si>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</si>
  <si>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</si>
  <si>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</si>
  <si>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</si>
  <si>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</si>
  <si>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</si>
  <si>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</si>
  <si>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</si>
  <si>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</si>
  <si>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</si>
  <si>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</si>
  <si>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</si>
  <si>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</si>
  <si>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</si>
  <si>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</si>
  <si>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</si>
  <si>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</si>
  <si>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</si>
  <si>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</si>
  <si>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</si>
  <si>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</si>
  <si>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</si>
  <si>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</si>
  <si>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</si>
  <si>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</si>
  <si>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</si>
  <si>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</si>
  <si>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</si>
  <si>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</si>
  <si>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</si>
  <si>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</si>
  <si>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</si>
  <si>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</si>
  <si>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</si>
  <si>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</si>
  <si>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</si>
  <si>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</si>
  <si>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</si>
  <si>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</si>
  <si>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</si>
  <si>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</si>
  <si>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</si>
  <si>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</si>
  <si>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</si>
  <si>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</si>
  <si>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</si>
  <si>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</si>
  <si>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</si>
  <si>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</si>
  <si>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</si>
  <si>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</si>
  <si>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</si>
  <si>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</si>
  <si>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</si>
  <si>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</si>
  <si>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</si>
  <si>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</si>
  <si>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</si>
  <si>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</si>
  <si>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</si>
  <si>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</si>
  <si>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</si>
  <si>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</si>
  <si>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</si>
  <si>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</si>
  <si>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</si>
  <si>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</si>
  <si>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</si>
  <si>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</si>
  <si>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</si>
  <si>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</si>
  <si>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</si>
  <si>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</si>
  <si>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</si>
  <si>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</si>
  <si>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</si>
  <si>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</si>
  <si>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</si>
  <si>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</si>
  <si>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</si>
  <si>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</si>
  <si>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</si>
  <si>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</si>
  <si>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</si>
  <si>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</si>
  <si>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</si>
  <si>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</si>
  <si>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</si>
  <si>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</si>
  <si>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</si>
  <si>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</si>
  <si>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</si>
  <si>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</si>
  <si>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</si>
  <si>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</si>
  <si>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</si>
  <si>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</si>
  <si>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</si>
  <si>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</si>
  <si>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</si>
  <si>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</si>
  <si>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</si>
  <si>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</si>
  <si>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</si>
  <si>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</si>
  <si>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</si>
  <si>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</si>
  <si>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</si>
  <si>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</si>
  <si>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</si>
  <si>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</si>
  <si>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</si>
  <si>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</si>
  <si>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</si>
  <si>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</si>
  <si>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</si>
  <si>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</si>
  <si>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</si>
  <si>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</si>
  <si>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</si>
  <si>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</si>
  <si>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</si>
  <si>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</si>
  <si>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</si>
  <si>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</si>
  <si>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</si>
  <si>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</si>
  <si>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</si>
  <si>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</si>
  <si>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</si>
  <si>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</si>
  <si>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</si>
  <si>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</si>
  <si>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</si>
  <si>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</si>
  <si>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</si>
  <si>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</si>
  <si>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</si>
  <si>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</si>
  <si>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</si>
  <si>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</si>
  <si>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</si>
  <si>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</si>
  <si>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</si>
  <si>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</si>
  <si>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</si>
  <si>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</si>
  <si>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</si>
  <si>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</si>
  <si>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</si>
  <si>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</si>
  <si>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</si>
  <si>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</si>
  <si>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</si>
  <si>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</si>
  <si>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</si>
  <si>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</si>
  <si>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</si>
  <si>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</si>
  <si>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</si>
  <si>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</si>
  <si>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</si>
  <si>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</si>
  <si>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</si>
  <si>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</si>
  <si>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</si>
  <si>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</si>
  <si>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</si>
  <si>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</si>
  <si>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</si>
  <si>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</si>
  <si>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</si>
  <si>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</si>
  <si>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</si>
  <si>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</si>
  <si>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</si>
  <si>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</si>
  <si>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</si>
  <si>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</si>
  <si>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</si>
  <si>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</si>
  <si>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</si>
  <si>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</si>
  <si>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</si>
  <si>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</si>
  <si>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</si>
  <si>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</si>
  <si>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</si>
  <si>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</si>
  <si>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</si>
  <si>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</si>
  <si>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</si>
  <si>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</si>
  <si>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</si>
  <si>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</si>
  <si>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</si>
  <si>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</si>
  <si>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</si>
  <si>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</si>
  <si>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</si>
  <si>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</si>
  <si>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</si>
  <si>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</si>
  <si>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</si>
  <si>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</si>
  <si>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</si>
  <si>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</si>
  <si>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</si>
  <si>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</si>
  <si>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</si>
  <si>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</si>
  <si>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</si>
  <si>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</si>
  <si>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</si>
  <si>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</si>
  <si>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</si>
  <si>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</si>
  <si>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</si>
  <si>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</si>
  <si>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</si>
  <si>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</si>
  <si>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</si>
  <si>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</si>
  <si>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</si>
  <si>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</si>
  <si>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</si>
  <si>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</si>
  <si>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</si>
  <si>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</si>
  <si>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</si>
  <si>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</si>
  <si>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</si>
  <si>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</si>
  <si>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</si>
  <si>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</si>
  <si>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</si>
  <si>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</si>
  <si>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</si>
  <si>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</si>
  <si>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</si>
  <si>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</si>
  <si>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</si>
  <si>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</si>
  <si>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</si>
  <si>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</si>
  <si>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</si>
  <si>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</si>
  <si>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</si>
  <si>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</si>
  <si>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</si>
  <si>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</si>
  <si>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</si>
  <si>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</si>
  <si>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</si>
  <si>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</si>
  <si>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</si>
  <si>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</si>
  <si>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</si>
  <si>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</si>
  <si>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</si>
  <si>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</si>
  <si>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</si>
  <si>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</si>
  <si>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</si>
  <si>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</si>
  <si>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</si>
  <si>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</si>
  <si>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</si>
  <si>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</si>
  <si>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</si>
  <si>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</si>
  <si>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</si>
  <si>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</si>
  <si>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</si>
  <si>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</si>
  <si>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</si>
  <si>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</si>
  <si>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</si>
  <si>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</si>
  <si>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</si>
  <si>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</si>
  <si>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</si>
  <si>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</si>
  <si>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</si>
  <si>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</si>
  <si>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</si>
  <si>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</si>
  <si>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</si>
  <si>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</si>
  <si>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</si>
  <si>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</si>
  <si>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</si>
  <si>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</si>
  <si>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</si>
  <si>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</si>
  <si>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</si>
  <si>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</si>
  <si>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</si>
  <si>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</si>
  <si>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</si>
  <si>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</si>
  <si>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</si>
  <si>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</si>
  <si>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</si>
  <si>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</si>
  <si>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</si>
  <si>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</si>
  <si>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</si>
  <si>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</si>
  <si>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</si>
  <si>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</si>
  <si>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</si>
  <si>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</si>
  <si>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</si>
  <si>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</si>
  <si>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</si>
  <si>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</si>
  <si>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</si>
  <si>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</si>
  <si>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</si>
  <si>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</si>
  <si>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</si>
  <si>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</si>
  <si>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</si>
  <si>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</si>
  <si>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</si>
  <si>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</si>
  <si>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</si>
  <si>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</si>
  <si>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</si>
  <si>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</si>
  <si>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</si>
  <si>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</si>
  <si>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</si>
  <si>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</si>
  <si>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</si>
  <si>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</si>
  <si>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</si>
  <si>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</si>
  <si>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</si>
  <si>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</si>
  <si>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</si>
  <si>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</si>
  <si>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</si>
  <si>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</si>
  <si>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</si>
  <si>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</si>
  <si>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</si>
  <si>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</si>
  <si>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</si>
  <si>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</si>
  <si>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</si>
  <si>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</si>
  <si>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</si>
  <si>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</si>
  <si>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</si>
  <si>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</si>
  <si>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</si>
  <si>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</si>
  <si>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</si>
  <si>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</si>
  <si>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</si>
  <si>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</si>
  <si>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</si>
  <si>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</si>
  <si>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</si>
  <si>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</si>
  <si>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</si>
  <si>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</si>
  <si>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</si>
  <si>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</si>
  <si>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</si>
  <si>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</si>
  <si>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</si>
  <si>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</si>
  <si>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</si>
  <si>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</si>
  <si>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</si>
  <si>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</si>
  <si>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</si>
  <si>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</si>
  <si>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</si>
  <si>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</si>
  <si>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</si>
  <si>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</si>
  <si>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</si>
  <si>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</si>
  <si>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</si>
  <si>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</si>
  <si>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</si>
  <si>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</si>
  <si>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</si>
  <si>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</si>
  <si>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</si>
  <si>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</si>
  <si>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</si>
  <si>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</si>
  <si>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</si>
  <si>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</si>
  <si>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</si>
  <si>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</si>
  <si>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</si>
  <si>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</si>
  <si>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</si>
  <si>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</si>
  <si>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</si>
  <si>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</si>
  <si>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</si>
  <si>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</si>
  <si>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</si>
  <si>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</si>
  <si>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</si>
  <si>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</si>
  <si>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</si>
  <si>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</si>
  <si>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</si>
  <si>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</si>
  <si>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</si>
  <si>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</si>
  <si>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</si>
  <si>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</si>
  <si>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</si>
  <si>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</si>
  <si>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</si>
  <si>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</si>
  <si>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</si>
  <si>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</si>
  <si>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</si>
  <si>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</si>
  <si>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</si>
  <si>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</si>
  <si>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</si>
  <si>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</si>
  <si>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</si>
  <si>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</si>
  <si>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</si>
  <si>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</si>
  <si>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</si>
  <si>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</si>
  <si>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</si>
  <si>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</si>
  <si>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</si>
  <si>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</si>
  <si>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</si>
  <si>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</si>
  <si>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</si>
  <si>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</si>
  <si>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</si>
  <si>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</si>
  <si>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</si>
  <si>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</si>
  <si>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</si>
  <si>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</si>
  <si>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</si>
  <si>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</si>
  <si>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</si>
  <si>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</si>
  <si>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</si>
  <si>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</si>
  <si>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</si>
  <si>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</si>
  <si>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</si>
  <si>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</si>
  <si>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</si>
  <si>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</si>
  <si>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</si>
  <si>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</si>
  <si>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</si>
  <si>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</si>
  <si>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</si>
  <si>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</si>
  <si>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</si>
  <si>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</si>
  <si>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</si>
  <si>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</si>
  <si>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</si>
  <si>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</si>
  <si>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</si>
  <si>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</si>
  <si>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</si>
  <si>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</si>
  <si>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</si>
  <si>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</si>
  <si>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</si>
  <si>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</si>
  <si>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</si>
  <si>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</si>
  <si>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</si>
  <si>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</si>
  <si>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</si>
  <si>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</si>
  <si>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</si>
  <si>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</si>
  <si>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</si>
  <si>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</si>
  <si>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</si>
  <si>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</si>
  <si>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</si>
  <si>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</si>
  <si>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</si>
  <si>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</si>
  <si>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</si>
  <si>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</si>
  <si>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</si>
  <si>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</si>
  <si>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</si>
  <si>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</si>
  <si>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</si>
  <si>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</si>
  <si>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</si>
  <si>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</si>
  <si>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</si>
  <si>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</si>
  <si>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</si>
  <si>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</si>
  <si>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</si>
  <si>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</si>
  <si>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</si>
  <si>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</si>
  <si>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</si>
  <si>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</si>
  <si>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</si>
  <si>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</si>
  <si>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</si>
  <si>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</si>
  <si>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</si>
  <si>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</si>
  <si>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</si>
  <si>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</si>
  <si>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</si>
  <si>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</si>
  <si>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</si>
  <si>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</si>
  <si>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</si>
  <si>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</si>
  <si>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</si>
  <si>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</si>
  <si>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</si>
  <si>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</si>
  <si>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</si>
  <si>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</si>
  <si>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</si>
  <si>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</si>
  <si>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</si>
  <si>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</si>
  <si>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</si>
  <si>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</si>
  <si>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</si>
  <si>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</si>
  <si>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</si>
  <si>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</si>
  <si>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</si>
  <si>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</si>
  <si>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</si>
  <si>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</si>
  <si>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</si>
  <si>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</si>
  <si>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</si>
  <si>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</si>
  <si>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</si>
  <si>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</si>
  <si>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</si>
  <si>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</si>
  <si>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</si>
  <si>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</si>
  <si>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</si>
  <si>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</si>
  <si>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</si>
  <si>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</si>
  <si>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</si>
  <si>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</si>
  <si>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</si>
  <si>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</si>
  <si>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</si>
  <si>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</si>
  <si>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</si>
  <si>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</si>
  <si>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</si>
  <si>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</si>
  <si>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</si>
  <si>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</si>
  <si>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</si>
  <si>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</si>
  <si>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</si>
  <si>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</si>
  <si>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</si>
  <si>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</si>
  <si>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</si>
  <si>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</si>
  <si>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</si>
  <si>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</si>
  <si>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</si>
  <si>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</si>
  <si>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</si>
  <si>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</si>
  <si>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</si>
  <si>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</si>
  <si>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</si>
  <si>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</si>
  <si>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</si>
  <si>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</si>
  <si>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</si>
  <si>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</si>
  <si>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</si>
  <si>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</si>
  <si>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</si>
  <si>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</si>
  <si>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</si>
  <si>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</si>
  <si>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</si>
  <si>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</si>
  <si>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</si>
  <si>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</si>
  <si>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</si>
  <si>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</si>
  <si>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</si>
  <si>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</si>
  <si>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</si>
  <si>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</si>
  <si>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</si>
  <si>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</si>
  <si>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</si>
  <si>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</si>
  <si>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</si>
  <si>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</si>
  <si>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</si>
  <si>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</si>
  <si>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</si>
  <si>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</si>
  <si>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</si>
  <si>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</si>
  <si>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</si>
  <si>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</si>
  <si>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</si>
  <si>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</si>
  <si>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</si>
  <si>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</si>
  <si>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</si>
  <si>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</si>
  <si>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</si>
  <si>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</si>
  <si>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</si>
  <si>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</si>
  <si>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</si>
  <si>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</si>
  <si>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</si>
  <si>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</si>
  <si>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</si>
  <si>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</si>
  <si>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</si>
  <si>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</si>
  <si>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</si>
  <si>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</si>
  <si>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</si>
  <si>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</si>
  <si>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</si>
  <si>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</si>
  <si>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</si>
  <si>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</si>
  <si>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</si>
  <si>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</si>
  <si>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</si>
  <si>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</si>
  <si>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</si>
  <si>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</si>
  <si>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</si>
  <si>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</si>
  <si>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</si>
  <si>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</si>
  <si>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</si>
  <si>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</si>
  <si>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</si>
  <si>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</si>
  <si>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</si>
  <si>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</si>
  <si>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</si>
  <si>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</si>
  <si>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</si>
  <si>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</si>
  <si>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</si>
  <si>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</si>
  <si>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</si>
  <si>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</si>
  <si>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</si>
  <si>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</si>
  <si>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</si>
  <si>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</si>
  <si>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</si>
  <si>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</si>
  <si>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</si>
  <si>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</si>
  <si>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</si>
  <si>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</si>
  <si>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</si>
  <si>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</si>
  <si>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</si>
  <si>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</si>
  <si>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</si>
  <si>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</si>
  <si>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</si>
  <si>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</si>
  <si>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</si>
  <si>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</si>
  <si>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</si>
  <si>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</si>
  <si>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</si>
  <si>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</si>
  <si>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</si>
  <si>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</si>
  <si>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</si>
  <si>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</si>
  <si>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</si>
  <si>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</si>
  <si>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</si>
  <si>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</si>
  <si>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</si>
  <si>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</si>
  <si>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</si>
  <si>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</si>
  <si>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</si>
  <si>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</si>
  <si>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</si>
  <si>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</si>
  <si>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</si>
  <si>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</si>
  <si>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</si>
  <si>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</si>
  <si>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</si>
  <si>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</si>
  <si>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</si>
  <si>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</si>
  <si>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</si>
  <si>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</si>
  <si>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</si>
  <si>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</si>
  <si>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</si>
  <si>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</si>
  <si>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</si>
  <si>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</si>
  <si>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</si>
  <si>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</si>
  <si>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</si>
  <si>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</si>
  <si>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</si>
  <si>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</si>
  <si>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</si>
  <si>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</si>
  <si>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</si>
  <si>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</si>
  <si>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</si>
  <si>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</si>
  <si>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</si>
  <si>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</si>
  <si>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</si>
  <si>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</si>
  <si>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</si>
  <si>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</si>
  <si>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</si>
  <si>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</si>
  <si>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</si>
  <si>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</si>
  <si>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</si>
  <si>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</si>
  <si>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</si>
  <si>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</si>
  <si>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</si>
  <si>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</si>
  <si>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</si>
  <si>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</si>
  <si>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</si>
  <si>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</si>
  <si>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</si>
  <si>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</si>
  <si>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</si>
  <si>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</si>
  <si>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</si>
  <si>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</si>
  <si>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</si>
  <si>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</si>
  <si>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</si>
  <si>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</si>
  <si>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</si>
  <si>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</si>
  <si>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</si>
  <si>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</si>
  <si>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</si>
  <si>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</si>
  <si>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</si>
  <si>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</si>
  <si>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</si>
  <si>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</si>
  <si>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</si>
  <si>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</si>
  <si>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</si>
  <si>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</si>
  <si>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</si>
  <si>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</si>
  <si>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</si>
  <si>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</si>
  <si>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</si>
  <si>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</si>
  <si>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</si>
  <si>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</si>
  <si>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</si>
  <si>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</si>
  <si>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</si>
  <si>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</si>
  <si>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</si>
  <si>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</si>
  <si>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</si>
  <si>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</si>
  <si>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</si>
  <si>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</si>
  <si>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</si>
  <si>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</si>
  <si>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</si>
  <si>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</si>
  <si>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</si>
  <si>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</si>
  <si>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</si>
  <si>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</si>
  <si>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</si>
  <si>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</si>
  <si>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</si>
  <si>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</si>
  <si>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</si>
  <si>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</si>
  <si>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</si>
  <si>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</si>
  <si>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</si>
  <si>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</si>
  <si>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</si>
  <si>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</si>
  <si>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</si>
  <si>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</si>
  <si>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</si>
  <si>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</si>
  <si>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</si>
  <si>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</si>
  <si>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</si>
  <si>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</si>
  <si>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</si>
  <si>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</si>
  <si>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</si>
  <si>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</si>
  <si>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</si>
  <si>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</si>
  <si>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</si>
  <si>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</si>
  <si>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</si>
  <si>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</si>
  <si>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</si>
  <si>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</si>
  <si>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</si>
  <si>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</si>
  <si>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</si>
  <si>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</si>
  <si>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</si>
  <si>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</si>
  <si>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</si>
  <si>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</si>
  <si>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</si>
  <si>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</si>
  <si>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</si>
  <si>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</si>
  <si>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</si>
  <si>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</si>
  <si>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</si>
  <si>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</si>
  <si>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</si>
  <si>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</si>
  <si>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</si>
  <si>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</si>
  <si>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</si>
  <si>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</si>
  <si>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</si>
  <si>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</si>
  <si>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</si>
  <si>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</si>
  <si>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</si>
  <si>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</si>
  <si>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</si>
  <si>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</si>
  <si>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</si>
  <si>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</si>
  <si>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</si>
  <si>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</si>
  <si>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</si>
  <si>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</si>
  <si>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</si>
  <si>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</si>
  <si>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</si>
  <si>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</si>
  <si>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</si>
  <si>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</si>
  <si>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</si>
  <si>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</si>
  <si>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</si>
  <si>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</si>
  <si>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</si>
  <si>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</si>
  <si>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</si>
  <si>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</si>
  <si>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</si>
  <si>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</si>
  <si>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</si>
  <si>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</si>
  <si>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</si>
  <si>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</si>
  <si>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</si>
  <si>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</si>
  <si>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</si>
  <si>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</si>
  <si>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</si>
  <si>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</si>
  <si>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</si>
  <si>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</si>
  <si>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</si>
  <si>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</si>
  <si>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</si>
  <si>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</si>
  <si>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</si>
  <si>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</si>
  <si>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</si>
  <si>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</si>
  <si>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</si>
  <si>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</si>
  <si>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</si>
  <si>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</si>
  <si>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</si>
  <si>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</si>
  <si>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</si>
  <si>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</si>
  <si>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</si>
  <si>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</si>
  <si>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</si>
  <si>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</si>
  <si>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</si>
  <si>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</si>
  <si>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</si>
  <si>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</si>
  <si>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</si>
  <si>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</si>
  <si>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</si>
  <si>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</si>
  <si>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</si>
  <si>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</si>
  <si>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</si>
  <si>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</si>
  <si>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</si>
  <si>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</si>
  <si>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</si>
  <si>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</si>
  <si>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</si>
  <si>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</si>
  <si>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</si>
  <si>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</si>
  <si>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</si>
  <si>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</si>
  <si>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</si>
  <si>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</si>
  <si>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</si>
  <si>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</si>
  <si>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</si>
  <si>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</si>
  <si>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</si>
  <si>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</si>
  <si>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</si>
  <si>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</si>
  <si>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</si>
  <si>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</si>
  <si>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</si>
  <si>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</si>
  <si>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</si>
  <si>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</si>
  <si>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</si>
  <si>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</si>
  <si>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</si>
  <si>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</si>
  <si>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</si>
  <si>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</si>
  <si>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</si>
  <si>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</si>
  <si>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</si>
  <si>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</si>
  <si>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</si>
  <si>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</si>
  <si>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</si>
  <si>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</si>
  <si>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</si>
  <si>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</si>
  <si>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</si>
  <si>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</si>
  <si>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</si>
  <si>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</si>
  <si>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</si>
  <si>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</si>
  <si>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</si>
  <si>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</si>
  <si>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</si>
  <si>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</si>
  <si>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</si>
  <si>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</si>
  <si>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</si>
  <si>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</si>
  <si>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</si>
  <si>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</si>
  <si>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</si>
  <si>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</si>
  <si>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</si>
  <si>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</si>
  <si>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</si>
  <si>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</si>
  <si>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</si>
  <si>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</si>
  <si>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</si>
  <si>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</si>
  <si>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</si>
  <si>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</si>
  <si>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</si>
  <si>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</si>
  <si>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</si>
  <si>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</si>
  <si>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</si>
  <si>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</si>
  <si>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</si>
  <si>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</si>
  <si>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</si>
  <si>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</si>
  <si>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</si>
  <si>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</si>
  <si>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</si>
  <si>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</si>
  <si>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</si>
  <si>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</si>
  <si>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</si>
  <si>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</si>
  <si>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</si>
  <si>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</si>
  <si>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</si>
  <si>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</si>
  <si>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</si>
  <si>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</si>
  <si>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</si>
  <si>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</si>
  <si>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</si>
  <si>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</si>
  <si>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</si>
  <si>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</si>
  <si>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</si>
  <si>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</si>
  <si>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</si>
  <si>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</si>
  <si>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</si>
  <si>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</si>
  <si>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</si>
  <si>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</si>
  <si>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</si>
  <si>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</si>
  <si>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</si>
  <si>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</si>
  <si>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</si>
  <si>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</si>
  <si>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</si>
  <si>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</si>
  <si>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</si>
  <si>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</si>
  <si>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</si>
  <si>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</si>
  <si>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</si>
  <si>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</si>
  <si>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</si>
  <si>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</si>
  <si>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</si>
  <si>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</si>
  <si>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</si>
  <si>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</si>
  <si>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</si>
  <si>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</si>
  <si>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</si>
  <si>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</si>
  <si>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</si>
  <si>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</si>
  <si>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</si>
  <si>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</si>
  <si>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</si>
  <si>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</si>
  <si>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</si>
  <si>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</si>
  <si>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</si>
  <si>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</si>
  <si>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</si>
  <si>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</si>
  <si>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</si>
  <si>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</si>
  <si>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</si>
  <si>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</si>
  <si>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</si>
  <si>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</si>
  <si>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</si>
  <si>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</si>
  <si>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</si>
  <si>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</si>
  <si>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</si>
  <si>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</si>
  <si>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</si>
  <si>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</si>
  <si>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</si>
  <si>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</si>
  <si>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</si>
  <si>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</si>
  <si>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</si>
  <si>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</si>
  <si>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</si>
  <si>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</si>
  <si>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</si>
  <si>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</si>
  <si>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</si>
  <si>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</si>
  <si>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</si>
  <si>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</si>
  <si>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</si>
  <si>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</si>
  <si>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</si>
  <si>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</si>
  <si>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</si>
  <si>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</si>
  <si>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</si>
  <si>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</si>
  <si>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</si>
  <si>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</si>
  <si>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</si>
  <si>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</si>
  <si>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</si>
  <si>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</si>
  <si>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</si>
  <si>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</si>
  <si>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</si>
  <si>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</si>
  <si>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</si>
  <si>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</si>
  <si>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</si>
  <si>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</si>
  <si>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</si>
  <si>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</si>
  <si>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</si>
  <si>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</si>
  <si>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</si>
  <si>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</si>
  <si>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</si>
  <si>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</si>
  <si>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</si>
  <si>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</si>
  <si>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</si>
  <si>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</si>
  <si>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</si>
  <si>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</si>
  <si>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</si>
  <si>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</si>
  <si>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</si>
  <si>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</si>
  <si>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</si>
  <si>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</si>
  <si>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</si>
  <si>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</si>
  <si>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</si>
  <si>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</si>
  <si>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</si>
  <si>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</si>
  <si>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</si>
  <si>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</si>
  <si>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</si>
  <si>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</si>
  <si>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</si>
  <si>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</si>
  <si>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</si>
  <si>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</si>
  <si>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</si>
  <si>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</si>
  <si>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</si>
  <si>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</si>
  <si>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</si>
  <si>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</si>
  <si>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</si>
  <si>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</si>
  <si>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</si>
  <si>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</si>
  <si>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</si>
  <si>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</si>
  <si>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</si>
  <si>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</si>
  <si>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</si>
  <si>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</si>
  <si>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</si>
  <si>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</si>
  <si>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</si>
  <si>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</si>
  <si>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</si>
  <si>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</si>
  <si>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</si>
  <si>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</si>
  <si>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</si>
  <si>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</si>
  <si>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</si>
  <si>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</si>
  <si>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</si>
  <si>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</si>
  <si>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</si>
  <si>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</si>
  <si>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</si>
  <si>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</si>
  <si>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</si>
  <si>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</si>
  <si>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</si>
  <si>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</si>
  <si>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</si>
  <si>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</si>
  <si>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</si>
  <si>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</si>
  <si>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</si>
  <si>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</si>
  <si>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</si>
  <si>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</si>
  <si>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</si>
  <si>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</si>
  <si>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</si>
  <si>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</si>
  <si>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</si>
  <si>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</si>
  <si>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</si>
  <si>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</si>
  <si>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</si>
  <si>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</si>
  <si>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</si>
  <si>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</si>
  <si>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</si>
  <si>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</si>
  <si>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</si>
  <si>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</si>
  <si>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</si>
  <si>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</si>
  <si>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</si>
  <si>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</si>
  <si>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</si>
  <si>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</si>
  <si>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</si>
  <si>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</si>
  <si>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</si>
  <si>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</si>
  <si>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</si>
  <si>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</si>
  <si>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</si>
  <si>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</si>
  <si>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</si>
  <si>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</si>
  <si>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</si>
  <si>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</si>
  <si>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</si>
  <si>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</si>
  <si>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</si>
  <si>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</si>
  <si>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</si>
  <si>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</si>
  <si>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</si>
  <si>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</si>
  <si>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</si>
  <si>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</si>
  <si>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</si>
  <si>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</si>
  <si>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</si>
  <si>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</si>
  <si>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</si>
  <si>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</si>
  <si>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</si>
  <si>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</si>
  <si>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</si>
  <si>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</si>
  <si>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</si>
  <si>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</si>
  <si>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</si>
  <si>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</si>
  <si>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</si>
  <si>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</si>
  <si>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</si>
  <si>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</si>
  <si>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</si>
  <si>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</si>
  <si>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</si>
  <si>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</si>
  <si>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</si>
  <si>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</si>
  <si>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</si>
  <si>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</si>
  <si>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</si>
  <si>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</si>
  <si>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</si>
  <si>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</si>
  <si>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</si>
  <si>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</si>
  <si>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</si>
  <si>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</si>
  <si>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</si>
  <si>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</si>
  <si>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</si>
  <si>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</si>
  <si>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</si>
  <si>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</si>
  <si>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</si>
  <si>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</si>
  <si>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</si>
  <si>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</si>
  <si>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</si>
  <si>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</si>
  <si>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</si>
  <si>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</si>
  <si>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</si>
  <si>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</si>
  <si>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</si>
  <si>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</si>
  <si>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</si>
  <si>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</si>
  <si>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</si>
  <si>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</si>
  <si>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</si>
  <si>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</si>
  <si>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</si>
  <si>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</si>
  <si>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</si>
  <si>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</si>
  <si>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</si>
  <si>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</si>
  <si>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</si>
  <si>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</si>
  <si>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</si>
  <si>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</si>
  <si>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</si>
  <si>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</si>
  <si>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</si>
  <si>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</si>
  <si>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</si>
  <si>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</si>
  <si>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</si>
  <si>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</si>
  <si>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</si>
  <si>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</si>
  <si>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</si>
  <si>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</si>
  <si>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</si>
  <si>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</si>
  <si>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</si>
  <si>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</si>
  <si>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</si>
  <si>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</si>
  <si>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</si>
  <si>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</si>
  <si>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</si>
  <si>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</si>
  <si>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</si>
  <si>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</si>
  <si>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</si>
  <si>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</si>
  <si>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</si>
  <si>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</si>
  <si>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</si>
  <si>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</si>
  <si>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</si>
  <si>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</si>
  <si>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</si>
  <si>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</si>
  <si>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</si>
  <si>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</si>
  <si>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</si>
  <si>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</si>
  <si>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</si>
  <si>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</si>
  <si>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</si>
  <si>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</si>
  <si>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</si>
  <si>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</si>
  <si>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</si>
  <si>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</si>
  <si>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</si>
  <si>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</si>
  <si>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</si>
  <si>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</si>
  <si>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</si>
  <si>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</si>
  <si>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</si>
  <si>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</si>
  <si>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</si>
  <si>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</si>
  <si>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</si>
  <si>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</si>
  <si>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</si>
  <si>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</si>
  <si>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</si>
  <si>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</si>
  <si>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</si>
  <si>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</si>
  <si>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</si>
  <si>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</si>
  <si>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</si>
  <si>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</si>
  <si>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</si>
  <si>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</si>
  <si>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</si>
  <si>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</si>
  <si>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</si>
  <si>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</si>
  <si>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</si>
  <si>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</si>
  <si>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</si>
  <si>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</si>
  <si>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</si>
  <si>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</si>
  <si>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</si>
  <si>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</si>
  <si>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</si>
  <si>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</si>
  <si>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</si>
  <si>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</si>
  <si>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</si>
  <si>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</si>
  <si>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</si>
  <si>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</si>
  <si>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</si>
  <si>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</si>
  <si>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</si>
  <si>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</si>
  <si>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</si>
  <si>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</si>
  <si>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</si>
  <si>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</si>
  <si>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</si>
  <si>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</si>
  <si>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</si>
  <si>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</si>
  <si>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</si>
  <si>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</si>
  <si>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</si>
  <si>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</si>
  <si>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</si>
  <si>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</si>
  <si>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</si>
  <si>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</si>
  <si>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</si>
  <si>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</si>
  <si>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</si>
  <si>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</si>
  <si>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</si>
  <si>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</si>
  <si>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</si>
  <si>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</si>
  <si>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</si>
  <si>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</si>
  <si>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</si>
  <si>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</si>
  <si>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</si>
  <si>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</si>
  <si>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</si>
  <si>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</si>
  <si>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</si>
  <si>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</si>
  <si>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</si>
  <si>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</si>
  <si>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</si>
  <si>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</si>
  <si>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</si>
  <si>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</si>
  <si>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</si>
  <si>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</si>
  <si>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</si>
  <si>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</si>
  <si>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</si>
  <si>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</si>
  <si>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</si>
  <si>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</si>
  <si>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</si>
  <si>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</si>
  <si>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</si>
  <si>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</si>
  <si>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</si>
  <si>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</si>
  <si>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</si>
  <si>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</si>
  <si>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</si>
  <si>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</si>
  <si>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</si>
  <si>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</si>
  <si>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</si>
  <si>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</si>
  <si>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</si>
  <si>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</si>
  <si>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</si>
  <si>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</si>
  <si>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</si>
  <si>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</si>
  <si>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</si>
  <si>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</si>
  <si>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</si>
  <si>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</si>
  <si>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</si>
  <si>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</si>
  <si>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</si>
  <si>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</si>
  <si>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</si>
  <si>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</si>
  <si>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</si>
  <si>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</si>
  <si>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</si>
  <si>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</si>
  <si>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</si>
  <si>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</si>
  <si>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</si>
  <si>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</si>
  <si>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</si>
  <si>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</si>
  <si>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</si>
  <si>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</si>
  <si>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</si>
  <si>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</si>
  <si>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</si>
  <si>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</si>
  <si>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</si>
  <si>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</si>
  <si>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</si>
  <si>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</si>
  <si>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</si>
  <si>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</si>
  <si>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</si>
  <si>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</si>
  <si>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</si>
  <si>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</si>
  <si>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</si>
  <si>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</si>
  <si>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</si>
  <si>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</si>
  <si>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</si>
  <si>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</si>
  <si>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</si>
  <si>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</si>
  <si>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</si>
  <si>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</si>
  <si>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</si>
  <si>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</si>
  <si>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</si>
  <si>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</si>
  <si>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</si>
  <si>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</si>
  <si>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</si>
  <si>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</si>
  <si>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</si>
  <si>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</si>
  <si>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</si>
  <si>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</si>
  <si>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</si>
  <si>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</si>
  <si>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</si>
  <si>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</si>
  <si>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</si>
  <si>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</si>
  <si>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</si>
  <si>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</si>
  <si>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</si>
  <si>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</si>
  <si>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</si>
  <si>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</si>
  <si>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</si>
  <si>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</si>
  <si>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</si>
  <si>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</si>
  <si>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</si>
  <si>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</si>
  <si>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</si>
  <si>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</si>
  <si>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</si>
  <si>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</si>
  <si>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</si>
  <si>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</si>
  <si>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</si>
  <si>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</si>
  <si>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</si>
  <si>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</si>
  <si>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</si>
  <si>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</si>
  <si>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</si>
  <si>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</si>
  <si>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</si>
  <si>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</si>
  <si>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</si>
  <si>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</si>
  <si>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</si>
  <si>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</si>
  <si>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</si>
  <si>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</si>
  <si>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</si>
  <si>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</si>
  <si>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</si>
  <si>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</si>
  <si>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</si>
  <si>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</si>
  <si>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</si>
  <si>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</si>
  <si>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</si>
  <si>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</si>
  <si>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</si>
  <si>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</si>
  <si>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</si>
  <si>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</si>
  <si>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</si>
  <si>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</si>
  <si>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</si>
  <si>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</si>
  <si>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</si>
  <si>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</si>
  <si>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</si>
  <si>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</si>
  <si>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</si>
  <si>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</si>
  <si>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</si>
  <si>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</si>
  <si>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</si>
  <si>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</si>
  <si>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</si>
  <si>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</si>
  <si>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</si>
  <si>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</si>
  <si>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</si>
  <si>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</si>
  <si>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</si>
  <si>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</si>
  <si>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</si>
  <si>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</si>
  <si>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</si>
  <si>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</si>
  <si>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</si>
  <si>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</si>
  <si>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</si>
  <si>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</si>
  <si>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</si>
  <si>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</si>
  <si>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</si>
  <si>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</si>
  <si>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</si>
  <si>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</si>
  <si>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</si>
  <si>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</si>
  <si>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</si>
  <si>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</si>
  <si>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</si>
  <si>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</si>
  <si>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</si>
  <si>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</si>
  <si>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</si>
  <si>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</si>
  <si>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</si>
  <si>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</si>
  <si>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</si>
  <si>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</si>
  <si>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</si>
  <si>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</si>
  <si>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</si>
  <si>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</si>
  <si>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</si>
  <si>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</si>
  <si>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</si>
  <si>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</si>
  <si>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</si>
  <si>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</si>
  <si>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</si>
  <si>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</si>
  <si>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</si>
  <si>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</si>
  <si>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</si>
  <si>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</si>
  <si>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</si>
  <si>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</si>
  <si>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</si>
  <si>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</si>
  <si>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</si>
  <si>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</si>
  <si>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</si>
  <si>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</si>
  <si>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</si>
  <si>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</si>
  <si>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</si>
  <si>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</si>
  <si>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</si>
  <si>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</si>
  <si>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</si>
  <si>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</si>
  <si>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</si>
  <si>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</si>
  <si>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</si>
  <si>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</si>
  <si>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</si>
  <si>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</si>
  <si>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</si>
  <si>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</si>
  <si>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</si>
  <si>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</si>
  <si>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</si>
  <si>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</si>
  <si>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</si>
  <si>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</si>
  <si>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</si>
  <si>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</si>
  <si>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</si>
  <si>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</si>
  <si>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</si>
  <si>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</si>
  <si>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</si>
  <si>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</si>
  <si>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</si>
  <si>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</si>
  <si>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</si>
  <si>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</si>
  <si>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</si>
  <si>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</si>
  <si>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</si>
  <si>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</si>
  <si>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</si>
  <si>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</si>
  <si>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</si>
  <si>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</si>
  <si>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</si>
  <si>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</si>
  <si>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</si>
  <si>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</si>
  <si>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</si>
  <si>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</si>
  <si>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</si>
  <si>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</si>
  <si>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</si>
  <si>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</si>
  <si>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</si>
  <si>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</si>
  <si>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</si>
  <si>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</si>
  <si>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</si>
  <si>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</si>
  <si>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</si>
  <si>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</si>
  <si>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</si>
  <si>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</si>
  <si>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</si>
  <si>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</si>
  <si>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</si>
  <si>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</si>
  <si>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</si>
  <si>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</si>
  <si>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</si>
  <si>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</si>
  <si>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</si>
  <si>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</si>
  <si>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</si>
  <si>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</si>
  <si>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</si>
  <si>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</si>
  <si>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</si>
  <si>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</si>
  <si>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</si>
  <si>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</si>
  <si>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</si>
  <si>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</si>
  <si>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</si>
  <si>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</si>
  <si>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</si>
  <si>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</si>
  <si>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</si>
  <si>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</si>
  <si>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</si>
  <si>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</si>
  <si>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</si>
  <si>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</si>
  <si>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</si>
  <si>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</si>
  <si>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</si>
  <si>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</si>
  <si>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</si>
  <si>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</si>
  <si>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</si>
  <si>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</si>
  <si>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</si>
  <si>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</si>
  <si>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</si>
  <si>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</si>
  <si>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</si>
  <si>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</si>
  <si>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</si>
  <si>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</si>
  <si>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</si>
  <si>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</si>
  <si>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</si>
  <si>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</si>
  <si>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</si>
  <si>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</si>
  <si>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</si>
  <si>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</si>
  <si>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</si>
  <si>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</si>
  <si>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</si>
  <si>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</si>
  <si>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</si>
  <si>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</si>
  <si>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</si>
  <si>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</si>
  <si>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</si>
  <si>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</si>
  <si>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</si>
  <si>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</si>
  <si>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</si>
  <si>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</si>
  <si>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</si>
  <si>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</si>
  <si>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</si>
  <si>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</si>
  <si>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</si>
  <si>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</si>
  <si>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</si>
  <si>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</si>
  <si>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</si>
  <si>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</si>
  <si>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</si>
  <si>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</si>
  <si>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</si>
  <si>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</si>
  <si>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</si>
  <si>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</si>
  <si>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</si>
  <si>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</si>
  <si>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</si>
  <si>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</si>
  <si>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</si>
  <si>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</si>
  <si>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</si>
  <si>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</si>
  <si>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</si>
  <si>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</si>
  <si>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</si>
  <si>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</si>
  <si>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</si>
  <si>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</si>
  <si>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</si>
  <si>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</si>
  <si>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</si>
  <si>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</si>
  <si>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</si>
  <si>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</si>
  <si>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</si>
  <si>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</si>
  <si>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</si>
  <si>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</si>
  <si>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</si>
  <si>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</si>
  <si>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</si>
  <si>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</si>
  <si>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</si>
  <si>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</si>
  <si>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</si>
  <si>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</si>
  <si>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</si>
  <si>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</si>
  <si>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</si>
  <si>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</si>
  <si>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</si>
  <si>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</si>
  <si>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</si>
  <si>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</si>
  <si>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</si>
  <si>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</si>
  <si>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</si>
  <si>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</si>
  <si>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</si>
  <si>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</si>
  <si>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</si>
  <si>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</si>
  <si>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</si>
  <si>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</si>
  <si>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</si>
  <si>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</si>
  <si>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</si>
  <si>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</si>
  <si>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</si>
  <si>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</si>
  <si>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</si>
  <si>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</si>
  <si>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</si>
  <si>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</si>
  <si>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</si>
  <si>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</si>
  <si>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</si>
  <si>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</si>
  <si>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</si>
  <si>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</si>
  <si>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</si>
  <si>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</si>
  <si>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</si>
  <si>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</si>
  <si>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</si>
  <si>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</si>
  <si>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</si>
  <si>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</si>
  <si>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</si>
  <si>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</si>
  <si>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</si>
  <si>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</si>
  <si>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</si>
  <si>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</si>
  <si>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</si>
  <si>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</si>
  <si>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</si>
  <si>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</si>
  <si>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</si>
  <si>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</si>
  <si>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</si>
  <si>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</si>
  <si>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</si>
  <si>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</si>
  <si>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</si>
  <si>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</si>
  <si>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</si>
  <si>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</si>
  <si>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</si>
  <si>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</si>
  <si>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</si>
  <si>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</si>
  <si>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</si>
  <si>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</si>
  <si>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</si>
  <si>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</si>
  <si>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</si>
  <si>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</si>
  <si>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</si>
  <si>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</si>
  <si>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</si>
  <si>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</si>
  <si>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</si>
  <si>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</si>
  <si>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</si>
  <si>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</si>
  <si>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</si>
  <si>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</si>
  <si>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</si>
  <si>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</si>
  <si>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</si>
  <si>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</si>
  <si>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</si>
  <si>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</si>
  <si>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</si>
  <si>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</si>
  <si>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</si>
  <si>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</si>
  <si>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</si>
  <si>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</si>
  <si>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</si>
  <si>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</si>
  <si>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</si>
  <si>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</si>
  <si>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</si>
  <si>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</si>
  <si>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</si>
  <si>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</si>
  <si>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</si>
  <si>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</si>
  <si>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</si>
  <si>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</si>
  <si>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</si>
  <si>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</si>
  <si>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</si>
  <si>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</si>
  <si>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</si>
  <si>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</si>
  <si>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</si>
  <si>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</si>
  <si>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</si>
  <si>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</si>
  <si>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</si>
  <si>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</si>
  <si>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</si>
  <si>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</si>
  <si>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</si>
  <si>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</si>
  <si>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</si>
  <si>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</si>
  <si>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</si>
  <si>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</si>
  <si>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</si>
  <si>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</si>
  <si>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</si>
  <si>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</si>
  <si>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</si>
  <si>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</si>
  <si>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</si>
  <si>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</si>
  <si>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</si>
  <si>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</si>
  <si>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</si>
  <si>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</si>
  <si>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</si>
  <si>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</si>
  <si>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</si>
  <si>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</si>
  <si>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</si>
  <si>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</si>
  <si>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</si>
  <si>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</si>
  <si>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</si>
  <si>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</si>
  <si>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</si>
  <si>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</si>
  <si>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</si>
  <si>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</si>
  <si>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</si>
  <si>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</si>
  <si>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</si>
  <si>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</si>
  <si>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</si>
  <si>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</si>
  <si>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</si>
  <si>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</si>
  <si>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</si>
  <si>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</si>
  <si>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</si>
  <si>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</si>
  <si>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</si>
  <si>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</si>
  <si>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</si>
  <si>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</si>
  <si>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</si>
  <si>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</si>
  <si>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</si>
  <si>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</si>
  <si>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</si>
  <si>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</si>
  <si>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</si>
  <si>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</si>
  <si>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</si>
  <si>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</si>
  <si>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</si>
  <si>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</si>
  <si>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</si>
  <si>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</si>
  <si>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</si>
  <si>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</si>
  <si>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</si>
  <si>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</si>
  <si>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</si>
  <si>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</si>
  <si>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</si>
  <si>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</si>
  <si>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</si>
  <si>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</si>
  <si>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</si>
  <si>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</si>
  <si>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</si>
  <si>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</si>
  <si>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</si>
  <si>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</si>
  <si>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</si>
  <si>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</si>
  <si>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</si>
  <si>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</si>
  <si>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</si>
  <si>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</si>
  <si>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</si>
  <si>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</si>
  <si>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</si>
  <si>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</si>
  <si>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</si>
  <si>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</si>
  <si>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</si>
  <si>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</si>
  <si>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</si>
  <si>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</si>
  <si>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</si>
  <si>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</si>
  <si>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</si>
  <si>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</si>
  <si>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</si>
  <si>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</si>
  <si>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</si>
  <si>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</si>
  <si>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</si>
  <si>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</si>
  <si>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</si>
  <si>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</si>
  <si>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</si>
  <si>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</si>
  <si>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</si>
  <si>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</si>
  <si>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</si>
  <si>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</si>
  <si>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</si>
  <si>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</si>
  <si>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</si>
  <si>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</si>
  <si>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</si>
  <si>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</si>
  <si>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</si>
  <si>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</si>
  <si>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</si>
  <si>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</si>
  <si>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</si>
  <si>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</si>
  <si>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</si>
  <si>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</si>
  <si>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</si>
  <si>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</si>
  <si>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</si>
  <si>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</si>
  <si>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</si>
  <si>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</si>
  <si>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</si>
  <si>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</si>
  <si>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</si>
  <si>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</si>
  <si>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</si>
  <si>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</si>
  <si>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</si>
  <si>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</si>
  <si>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</si>
  <si>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</si>
  <si>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</si>
  <si>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</si>
  <si>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</si>
  <si>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</si>
  <si>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</si>
  <si>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</si>
  <si>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</si>
  <si>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</si>
  <si>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</si>
  <si>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</si>
  <si>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</si>
  <si>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</si>
  <si>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</si>
  <si>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</si>
  <si>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</si>
  <si>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</si>
  <si>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</si>
  <si>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</si>
  <si>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</si>
  <si>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</si>
  <si>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</si>
  <si>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</si>
  <si>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</si>
  <si>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</si>
  <si>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</si>
  <si>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</si>
  <si>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</si>
  <si>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</si>
  <si>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</si>
  <si>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</si>
  <si>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</si>
  <si>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</si>
  <si>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</si>
  <si>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</si>
  <si>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</si>
  <si>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</si>
  <si>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</si>
  <si>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</si>
  <si>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</si>
  <si>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</si>
  <si>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</si>
  <si>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</si>
  <si>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</si>
  <si>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</si>
  <si>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</si>
  <si>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</si>
  <si>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</si>
  <si>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</si>
  <si>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</si>
  <si>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</si>
  <si>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</si>
  <si>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</si>
  <si>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</si>
  <si>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</si>
  <si>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</si>
  <si>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</si>
  <si>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</si>
  <si>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</si>
  <si>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</si>
  <si>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</si>
  <si>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</si>
  <si>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</si>
  <si>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</si>
  <si>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</si>
  <si>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</si>
  <si>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</si>
  <si>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</si>
  <si>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</si>
  <si>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</si>
  <si>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</si>
  <si>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</si>
  <si>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</si>
  <si>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</si>
  <si>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</si>
  <si>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</si>
  <si>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</si>
  <si>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</si>
  <si>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</si>
  <si>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</si>
  <si>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</si>
  <si>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</si>
  <si>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</si>
  <si>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</si>
  <si>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</si>
  <si>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</si>
  <si>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</si>
  <si>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</si>
  <si>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</si>
  <si>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</si>
  <si>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</si>
  <si>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</si>
  <si>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</si>
  <si>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</si>
  <si>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</si>
  <si>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</si>
  <si>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</si>
  <si>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</si>
  <si>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</si>
  <si>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</si>
  <si>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</si>
  <si>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</si>
  <si>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</si>
  <si>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</si>
  <si>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</si>
  <si>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</si>
  <si>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</si>
  <si>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</si>
  <si>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</si>
  <si>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</si>
  <si>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</si>
  <si>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</si>
  <si>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</si>
  <si>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</si>
  <si>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</si>
  <si>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</si>
  <si>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</si>
  <si>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</si>
  <si>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</si>
  <si>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</si>
  <si>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</si>
  <si>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</si>
  <si>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</si>
  <si>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</si>
  <si>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</si>
  <si>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</si>
  <si>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</si>
  <si>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</si>
  <si>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</si>
  <si>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</si>
  <si>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</si>
  <si>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</si>
  <si>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</si>
  <si>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</si>
  <si>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</si>
  <si>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</si>
  <si>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</si>
  <si>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</si>
  <si>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</si>
  <si>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</si>
  <si>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</si>
  <si>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</si>
  <si>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</si>
  <si>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</si>
  <si>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</si>
  <si>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</si>
  <si>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</si>
  <si>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</si>
  <si>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</si>
  <si>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</si>
  <si>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</si>
  <si>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</si>
  <si>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</si>
  <si>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</si>
  <si>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</si>
  <si>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</si>
  <si>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</si>
  <si>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</si>
  <si>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</si>
  <si>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</si>
  <si>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</si>
  <si>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</si>
  <si>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</si>
  <si>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</si>
  <si>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</si>
  <si>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</si>
  <si>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</si>
  <si>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</si>
  <si>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</si>
  <si>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</si>
  <si>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</si>
  <si>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</si>
  <si>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</si>
  <si>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</si>
  <si>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</si>
  <si>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</si>
  <si>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</si>
  <si>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</si>
  <si>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</si>
  <si>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</si>
  <si>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</si>
  <si>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</si>
  <si>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</si>
  <si>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</si>
  <si>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</si>
  <si>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</si>
  <si>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</si>
  <si>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</si>
  <si>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</si>
  <si>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</si>
  <si>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</si>
  <si>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</si>
  <si>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</si>
  <si>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</si>
  <si>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</si>
  <si>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</si>
  <si>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</si>
  <si>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</si>
  <si>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</si>
  <si>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</si>
  <si>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</si>
  <si>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</si>
  <si>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</si>
  <si>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</si>
  <si>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</si>
  <si>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</si>
  <si>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</si>
  <si>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</si>
  <si>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</si>
  <si>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</si>
  <si>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</si>
  <si>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</si>
  <si>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</si>
  <si>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</si>
  <si>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</si>
  <si>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</si>
  <si>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</si>
  <si>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</si>
  <si>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</si>
  <si>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</si>
  <si>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</si>
  <si>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</si>
  <si>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</si>
  <si>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</si>
  <si>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</si>
  <si>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</si>
  <si>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</si>
  <si>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</si>
  <si>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</si>
  <si>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</si>
  <si>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</si>
  <si>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</si>
  <si>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</si>
  <si>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</si>
  <si>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</si>
  <si>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</si>
  <si>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</si>
  <si>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</si>
  <si>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</si>
  <si>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</si>
  <si>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</si>
  <si>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</si>
  <si>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</si>
  <si>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</si>
  <si>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</si>
  <si>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</si>
  <si>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</si>
  <si>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</si>
  <si>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</si>
  <si>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</si>
  <si>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</si>
  <si>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</si>
  <si>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</si>
  <si>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</si>
  <si>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</si>
  <si>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</si>
  <si>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</si>
  <si>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</si>
  <si>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</si>
  <si>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</si>
  <si>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</si>
  <si>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</si>
  <si>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</si>
  <si>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</si>
  <si>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</si>
  <si>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</si>
  <si>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</si>
  <si>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</si>
  <si>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</si>
  <si>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</si>
  <si>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</si>
  <si>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</si>
  <si>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</si>
  <si>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</si>
  <si>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</si>
  <si>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</si>
  <si>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</si>
  <si>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</si>
  <si>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</si>
  <si>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</si>
  <si>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</si>
  <si>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</si>
  <si>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</si>
  <si>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</si>
  <si>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</si>
  <si>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</si>
  <si>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</si>
  <si>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</si>
  <si>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</si>
  <si>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</si>
  <si>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</si>
  <si>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</si>
  <si>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</si>
  <si>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</si>
  <si>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</si>
  <si>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</si>
  <si>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</si>
  <si>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</si>
  <si>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</si>
  <si>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</si>
  <si>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</si>
  <si>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</si>
  <si>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</si>
  <si>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</si>
  <si>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</si>
  <si>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</si>
  <si>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</si>
  <si>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</si>
  <si>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</si>
  <si>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</si>
  <si>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</si>
  <si>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</si>
  <si>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</si>
  <si>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</si>
  <si>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</si>
  <si>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</si>
  <si>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</si>
  <si>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</si>
  <si>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</si>
  <si>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</si>
  <si>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</si>
  <si>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</si>
  <si>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</si>
  <si>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</si>
  <si>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</si>
  <si>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</si>
  <si>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</si>
  <si>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</si>
  <si>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</si>
  <si>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</si>
  <si>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</si>
  <si>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</si>
  <si>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</si>
  <si>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</si>
  <si>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</si>
  <si>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</si>
  <si>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</si>
  <si>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</si>
  <si>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</si>
  <si>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</si>
  <si>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</si>
  <si>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</si>
  <si>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</si>
  <si>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</si>
  <si>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</si>
  <si>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</si>
  <si>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</si>
  <si>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</si>
  <si>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</si>
  <si>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</si>
  <si>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</si>
  <si>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</si>
  <si>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</si>
  <si>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</si>
  <si>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</si>
  <si>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</si>
  <si>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</si>
  <si>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</si>
  <si>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</si>
  <si>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</si>
  <si>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</si>
  <si>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</si>
  <si>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</si>
  <si>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</si>
  <si>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</si>
  <si>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</si>
  <si>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</si>
  <si>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</si>
  <si>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</si>
  <si>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</si>
  <si>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</si>
  <si>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</si>
  <si>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</si>
  <si>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</si>
  <si>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</si>
  <si>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</si>
  <si>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</si>
  <si>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</si>
  <si>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</si>
  <si>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</si>
  <si>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</si>
  <si>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</si>
  <si>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</si>
  <si>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</si>
  <si>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</si>
  <si>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</si>
  <si>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</si>
  <si>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</si>
  <si>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</si>
  <si>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</si>
  <si>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</si>
  <si>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</si>
  <si>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</si>
  <si>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</si>
  <si>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</si>
  <si>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</si>
  <si>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</si>
  <si>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</si>
  <si>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</si>
  <si>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</si>
  <si>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</si>
  <si>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</si>
  <si>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</si>
  <si>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</si>
  <si>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</si>
  <si>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</si>
  <si>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</si>
  <si>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</si>
  <si>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</si>
  <si>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</si>
  <si>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</si>
  <si>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</si>
  <si>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</si>
  <si>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</si>
  <si>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</si>
  <si>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</si>
  <si>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</si>
  <si>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</si>
  <si>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</si>
  <si>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</si>
  <si>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</si>
  <si>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</si>
  <si>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</si>
  <si>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</si>
  <si>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</si>
  <si>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</si>
  <si>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</si>
  <si>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</si>
  <si>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</si>
  <si>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</si>
  <si>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</si>
  <si>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</si>
  <si>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</si>
  <si>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</si>
  <si>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</si>
  <si>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</si>
  <si>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</si>
  <si>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</si>
  <si>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</si>
  <si>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</si>
  <si>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</si>
  <si>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</si>
  <si>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</si>
  <si>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</si>
  <si>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</si>
  <si>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</si>
  <si>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</si>
  <si>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</si>
  <si>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</si>
  <si>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</si>
  <si>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</si>
  <si>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</si>
  <si>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</si>
  <si>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</si>
  <si>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</si>
  <si>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</si>
  <si>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</si>
  <si>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</si>
  <si>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</si>
  <si>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</si>
  <si>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</si>
  <si>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</si>
  <si>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</si>
  <si>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</si>
  <si>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</si>
  <si>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</si>
  <si>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</si>
  <si>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</si>
  <si>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</si>
  <si>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</si>
  <si>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</si>
  <si>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</si>
  <si>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</si>
  <si>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</si>
  <si>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</si>
  <si>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</si>
  <si>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</si>
  <si>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</si>
  <si>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</si>
  <si>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</si>
  <si>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</si>
  <si>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</si>
  <si>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</si>
  <si>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</si>
  <si>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</si>
  <si>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</si>
  <si>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</si>
  <si>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</si>
  <si>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</si>
  <si>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</si>
  <si>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</si>
  <si>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</si>
  <si>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</si>
  <si>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</si>
  <si>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</si>
  <si>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</si>
  <si>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</si>
  <si>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</si>
  <si>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</si>
  <si>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</si>
  <si>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</si>
  <si>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</si>
  <si>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</si>
  <si>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</si>
  <si>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</si>
  <si>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</si>
  <si>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</si>
  <si>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</si>
  <si>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</si>
  <si>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</si>
  <si>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</si>
  <si>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</si>
  <si>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</si>
  <si>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</si>
  <si>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</si>
  <si>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</si>
  <si>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</si>
  <si>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</si>
  <si>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</si>
  <si>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</si>
  <si>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</si>
  <si>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</si>
  <si>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</si>
  <si>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</si>
  <si>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</si>
  <si>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</si>
  <si>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</si>
  <si>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</si>
  <si>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</si>
  <si>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</si>
  <si>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</si>
  <si>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</si>
  <si>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</si>
  <si>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</si>
  <si>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</si>
  <si>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</si>
  <si>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</si>
  <si>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</si>
  <si>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</si>
  <si>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</si>
  <si>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</si>
  <si>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</si>
  <si>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</si>
  <si>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</si>
  <si>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</si>
  <si>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</si>
  <si>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</si>
  <si>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</si>
  <si>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</si>
  <si>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</si>
  <si>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</si>
  <si>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</si>
  <si>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</si>
  <si>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</si>
  <si>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</si>
  <si>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</si>
  <si>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</si>
  <si>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</si>
  <si>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</si>
  <si>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</si>
  <si>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</si>
  <si>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</si>
  <si>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</si>
  <si>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</si>
  <si>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</si>
  <si>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</si>
  <si>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</si>
  <si>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</si>
  <si>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</si>
  <si>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</si>
  <si>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</si>
  <si>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</si>
  <si>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</si>
  <si>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</si>
  <si>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</si>
  <si>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</si>
  <si>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</si>
  <si>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</si>
  <si>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</si>
  <si>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</si>
  <si>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</si>
  <si>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</si>
  <si>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</si>
  <si>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</si>
  <si>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</si>
  <si>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</si>
  <si>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</si>
  <si>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</si>
  <si>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</si>
  <si>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</si>
  <si>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</si>
  <si>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</si>
  <si>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</si>
  <si>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</si>
  <si>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</si>
  <si>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</si>
  <si>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</si>
  <si>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</si>
  <si>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</si>
  <si>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</si>
  <si>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</si>
  <si>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</si>
  <si>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</si>
  <si>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</si>
  <si>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</si>
  <si>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</si>
  <si>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</si>
  <si>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</si>
  <si>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</si>
  <si>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</si>
  <si>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</si>
  <si>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</si>
  <si>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</si>
  <si>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</si>
  <si>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</si>
  <si>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</si>
  <si>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</si>
  <si>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</si>
  <si>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</si>
  <si>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</si>
  <si>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</si>
  <si>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</si>
  <si>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</si>
  <si>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</si>
  <si>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</si>
  <si>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</si>
  <si>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</si>
  <si>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</si>
  <si>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</si>
  <si>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</si>
  <si>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</si>
  <si>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</si>
  <si>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</si>
  <si>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</si>
  <si>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</si>
  <si>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</si>
  <si>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</si>
  <si>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</si>
  <si>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</si>
  <si>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</si>
  <si>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</si>
  <si>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</si>
  <si>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</si>
  <si>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</si>
  <si>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</si>
  <si>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</si>
  <si>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</si>
  <si>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</si>
  <si>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</si>
  <si>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</si>
  <si>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</si>
  <si>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</si>
  <si>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</si>
  <si>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</si>
  <si>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</si>
  <si>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</si>
  <si>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</si>
  <si>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</si>
  <si>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</si>
  <si>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</si>
  <si>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</si>
  <si>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</si>
  <si>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</si>
  <si>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</si>
  <si>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</si>
  <si>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</si>
  <si>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</si>
  <si>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</si>
  <si>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</si>
  <si>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</si>
  <si>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</si>
  <si>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</si>
  <si>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</si>
  <si>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</si>
  <si>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</si>
  <si>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</si>
  <si>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</si>
  <si>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</si>
  <si>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</si>
  <si>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</si>
  <si>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</si>
  <si>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</si>
  <si>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</si>
  <si>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</si>
  <si>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</si>
  <si>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</si>
  <si>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</si>
  <si>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</si>
  <si>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</si>
  <si>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</si>
  <si>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</si>
  <si>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</si>
  <si>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</si>
  <si>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</si>
  <si>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</si>
  <si>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</si>
  <si>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</si>
  <si>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</si>
  <si>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</si>
  <si>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</si>
  <si>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</si>
  <si>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</si>
  <si>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</si>
  <si>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</si>
  <si>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</si>
  <si>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</si>
  <si>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</si>
  <si>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</si>
  <si>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</si>
  <si>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</si>
  <si>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</si>
  <si>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</si>
  <si>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</si>
  <si>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</si>
  <si>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</si>
  <si>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</si>
  <si>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</si>
  <si>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</si>
  <si>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</si>
  <si>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</si>
  <si>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</si>
  <si>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</si>
  <si>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</si>
  <si>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</si>
  <si>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</si>
  <si>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</si>
  <si>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</si>
  <si>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</si>
  <si>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</si>
  <si>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</si>
  <si>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</si>
  <si>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</si>
  <si>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</si>
  <si>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</si>
  <si>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</si>
  <si>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</si>
  <si>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</si>
  <si>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</si>
  <si>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</si>
  <si>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</si>
  <si>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</si>
  <si>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</si>
  <si>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</si>
  <si>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</si>
  <si>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</si>
  <si>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</si>
  <si>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</si>
  <si>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</si>
  <si>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</si>
  <si>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</si>
  <si>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</si>
  <si>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</si>
  <si>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</si>
  <si>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</si>
  <si>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</si>
  <si>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</si>
  <si>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</si>
  <si>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</si>
  <si>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</si>
  <si>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</si>
  <si>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</si>
  <si>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</si>
  <si>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</si>
  <si>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</si>
  <si>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</si>
  <si>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</si>
  <si>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</si>
  <si>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</si>
  <si>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</si>
  <si>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</si>
  <si>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</si>
  <si>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</si>
  <si>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</si>
  <si>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</si>
  <si>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</si>
  <si>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</si>
  <si>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</si>
  <si>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</si>
  <si>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</si>
  <si>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</si>
  <si>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</si>
  <si>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</si>
  <si>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</si>
  <si>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</si>
  <si>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</si>
  <si>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</si>
  <si>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</si>
  <si>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</si>
  <si>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</si>
  <si>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</si>
  <si>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</si>
  <si>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</si>
  <si>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</si>
  <si>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</si>
  <si>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</si>
  <si>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</si>
  <si>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</si>
  <si>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</si>
  <si>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</si>
  <si>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</si>
  <si>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</si>
  <si>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</si>
  <si>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</si>
  <si>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</si>
  <si>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</si>
  <si>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</si>
  <si>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</si>
  <si>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</si>
  <si>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</si>
  <si>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</si>
  <si>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</si>
  <si>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</si>
  <si>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</si>
  <si>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</si>
  <si>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</si>
  <si>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</si>
  <si>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</si>
  <si>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</si>
  <si>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</si>
  <si>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</si>
  <si>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</si>
  <si>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</si>
  <si>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</si>
  <si>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</si>
  <si>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</si>
  <si>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</si>
  <si>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</si>
  <si>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</si>
  <si>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</si>
  <si>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</si>
  <si>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</si>
  <si>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</si>
  <si>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</si>
  <si>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</si>
  <si>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</si>
  <si>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</si>
  <si>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</si>
  <si>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</si>
  <si>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</si>
  <si>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</si>
  <si>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</si>
  <si>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</si>
  <si>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</si>
  <si>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</si>
  <si>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</si>
  <si>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</si>
  <si>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</si>
  <si>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</si>
  <si>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</si>
  <si>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</si>
  <si>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</si>
  <si>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</si>
  <si>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</si>
  <si>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</si>
  <si>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</si>
  <si>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</si>
  <si>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</si>
  <si>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</si>
  <si>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</si>
  <si>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</si>
  <si>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</si>
  <si>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</si>
  <si>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</si>
  <si>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</si>
  <si>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</si>
  <si>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</si>
  <si>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</si>
  <si>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</si>
  <si>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</si>
  <si>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</si>
  <si>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</si>
  <si>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</si>
  <si>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</si>
  <si>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</si>
  <si>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</si>
  <si>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</si>
  <si>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</si>
  <si>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</si>
  <si>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</si>
  <si>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</si>
  <si>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</si>
  <si>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</si>
  <si>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</si>
  <si>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</si>
  <si>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</si>
  <si>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</si>
  <si>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</si>
  <si>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</si>
  <si>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</si>
  <si>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</si>
  <si>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</si>
  <si>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</si>
  <si>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</si>
  <si>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</si>
  <si>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</si>
  <si>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</si>
  <si>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</si>
  <si>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</si>
  <si>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</si>
  <si>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</si>
  <si>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</si>
  <si>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</si>
  <si>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</si>
  <si>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</si>
  <si>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</si>
  <si>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</si>
  <si>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</si>
  <si>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</si>
  <si>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</si>
  <si>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</si>
  <si>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</si>
  <si>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</si>
  <si>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</si>
  <si>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</si>
  <si>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</si>
  <si>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</si>
  <si>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</si>
  <si>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</si>
  <si>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</si>
  <si>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</si>
  <si>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</si>
  <si>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</si>
  <si>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</si>
  <si>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</si>
  <si>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</si>
  <si>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</si>
  <si>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</si>
  <si>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</si>
  <si>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</si>
  <si>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</si>
  <si>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</si>
  <si>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</si>
  <si>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</si>
  <si>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</si>
  <si>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</si>
  <si>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</si>
  <si>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</si>
  <si>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</si>
  <si>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</si>
  <si>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</si>
  <si>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</si>
  <si>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</si>
  <si>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</si>
  <si>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</si>
  <si>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</si>
  <si>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</si>
  <si>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</si>
  <si>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</si>
  <si>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</si>
  <si>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</si>
  <si>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</si>
  <si>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</si>
  <si>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</si>
  <si>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</si>
  <si>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</si>
  <si>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</si>
  <si>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</si>
  <si>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</si>
  <si>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</si>
  <si>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</si>
  <si>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</si>
  <si>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</si>
  <si>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</si>
  <si>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</si>
  <si>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</si>
  <si>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</si>
  <si>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</si>
  <si>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</si>
  <si>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</si>
  <si>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</si>
  <si>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</si>
  <si>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</si>
  <si>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</si>
  <si>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</si>
  <si>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</si>
  <si>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</si>
  <si>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</si>
  <si>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</si>
  <si>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</si>
  <si>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</si>
  <si>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</si>
  <si>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</si>
  <si>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</si>
  <si>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</si>
  <si>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</si>
  <si>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</si>
  <si>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</si>
  <si>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</si>
  <si>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</si>
  <si>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</si>
  <si>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</si>
  <si>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</si>
  <si>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</si>
  <si>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</si>
  <si>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</si>
  <si>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</si>
  <si>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</si>
  <si>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</si>
  <si>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</si>
  <si>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</si>
  <si>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</si>
  <si>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</si>
  <si>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</si>
  <si>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</si>
  <si>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</si>
  <si>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</si>
  <si>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</si>
  <si>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</si>
  <si>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</si>
  <si>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</si>
  <si>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</si>
  <si>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</si>
  <si>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</si>
  <si>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</si>
  <si>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</si>
  <si>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</si>
  <si>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</si>
  <si>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</si>
  <si>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</si>
  <si>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</si>
  <si>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</si>
  <si>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</si>
  <si>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</si>
  <si>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</si>
  <si>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</si>
  <si>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</si>
  <si>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</si>
  <si>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</si>
  <si>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</si>
  <si>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</si>
  <si>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</si>
  <si>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</si>
  <si>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</si>
  <si>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</si>
  <si>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</si>
  <si>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</si>
  <si>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</si>
  <si>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</si>
  <si>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</si>
  <si>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</si>
  <si>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</si>
  <si>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</si>
  <si>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</si>
  <si>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</si>
  <si>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</si>
  <si>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</si>
  <si>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</si>
  <si>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</si>
  <si>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</si>
  <si>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</si>
  <si>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</si>
  <si>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</si>
  <si>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</si>
  <si>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</si>
  <si>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</si>
  <si>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</si>
  <si>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</si>
  <si>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</si>
  <si>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</si>
  <si>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</si>
  <si>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</si>
  <si>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</si>
  <si>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</si>
  <si>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</si>
  <si>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</si>
  <si>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</si>
  <si>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</si>
  <si>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</si>
  <si>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</si>
  <si>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</si>
  <si>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</si>
  <si>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</si>
  <si>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</si>
  <si>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</si>
  <si>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</si>
  <si>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</si>
  <si>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</si>
  <si>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</si>
  <si>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</si>
  <si>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</si>
  <si>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</si>
  <si>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</si>
  <si>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</si>
  <si>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</si>
  <si>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</si>
  <si>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</si>
  <si>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</si>
  <si>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</si>
  <si>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</si>
  <si>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</si>
  <si>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</si>
  <si>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</si>
  <si>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</si>
  <si>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</si>
  <si>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</si>
  <si>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</si>
  <si>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</si>
  <si>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</si>
  <si>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</si>
  <si>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</si>
  <si>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</si>
  <si>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</si>
  <si>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</si>
  <si>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</si>
  <si>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</si>
  <si>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</si>
  <si>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</si>
  <si>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</si>
  <si>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</si>
  <si>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</si>
  <si>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</si>
  <si>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</si>
  <si>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</si>
  <si>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</si>
  <si>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</si>
  <si>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</si>
  <si>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</si>
  <si>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</si>
  <si>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</si>
  <si>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</si>
  <si>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</si>
  <si>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</si>
  <si>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</si>
  <si>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</si>
  <si>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</si>
  <si>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</si>
  <si>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</si>
  <si>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</si>
  <si>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</si>
  <si>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</si>
  <si>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</si>
  <si>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</si>
  <si>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</si>
  <si>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</si>
  <si>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</si>
  <si>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</si>
  <si>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</si>
  <si>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</si>
  <si>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</si>
  <si>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</si>
  <si>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</si>
  <si>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</si>
  <si>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</si>
  <si>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</si>
  <si>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</si>
  <si>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</si>
  <si>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</si>
  <si>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</si>
  <si>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</si>
  <si>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</si>
  <si>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</si>
  <si>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</si>
  <si>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</si>
  <si>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</si>
  <si>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</si>
  <si>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</si>
  <si>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</si>
  <si>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</si>
  <si>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</si>
  <si>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</si>
  <si>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</si>
  <si>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</si>
  <si>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</si>
  <si>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</si>
  <si>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</si>
  <si>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</si>
  <si>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</si>
  <si>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</si>
  <si>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</si>
  <si>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</si>
  <si>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</si>
  <si>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</si>
  <si>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</si>
  <si>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</si>
  <si>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</si>
  <si>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</si>
  <si>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</si>
  <si>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</si>
  <si>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</si>
  <si>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</si>
  <si>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</si>
  <si>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</si>
  <si>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</si>
  <si>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</si>
  <si>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</si>
  <si>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</si>
  <si>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</si>
  <si>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</si>
  <si>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</si>
  <si>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</si>
  <si>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</si>
  <si>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</si>
  <si>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</si>
  <si>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</si>
  <si>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</si>
  <si>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</si>
  <si>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</si>
  <si>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</si>
  <si>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</si>
  <si>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</si>
  <si>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</si>
  <si>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</si>
  <si>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</si>
  <si>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</si>
  <si>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</si>
  <si>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</si>
  <si>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</si>
  <si>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</si>
  <si>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</si>
  <si>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</si>
  <si>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</si>
  <si>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</si>
  <si>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</si>
  <si>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</si>
  <si>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</si>
  <si>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</si>
  <si>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</si>
  <si>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</si>
  <si>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</si>
  <si>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</si>
  <si>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</si>
  <si>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</si>
  <si>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</si>
  <si>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</si>
  <si>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</si>
  <si>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</si>
  <si>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</si>
  <si>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</si>
  <si>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</si>
  <si>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</si>
  <si>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</si>
  <si>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</si>
  <si>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</si>
  <si>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</si>
  <si>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</si>
  <si>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</si>
  <si>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</si>
  <si>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</si>
  <si>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</si>
  <si>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</si>
  <si>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</si>
  <si>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</si>
  <si>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</si>
  <si>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</si>
  <si>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</si>
  <si>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</si>
  <si>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</si>
  <si>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</si>
  <si>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</si>
  <si>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</si>
  <si>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</si>
  <si>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</si>
  <si>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</si>
  <si>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</si>
  <si>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</si>
  <si>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</si>
  <si>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</si>
  <si>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</si>
  <si>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</si>
  <si>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</si>
  <si>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</si>
  <si>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</si>
  <si>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</si>
  <si>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</si>
  <si>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</si>
  <si>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</si>
  <si>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</si>
  <si>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</si>
  <si>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</si>
  <si>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</si>
  <si>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</si>
  <si>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</si>
  <si>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</si>
  <si>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</si>
  <si>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</si>
  <si>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</si>
  <si>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</si>
  <si>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</si>
  <si>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</si>
  <si>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</si>
  <si>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</si>
  <si>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</si>
  <si>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</si>
  <si>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</si>
  <si>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</si>
  <si>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</si>
  <si>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</si>
  <si>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</si>
  <si>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</si>
  <si>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</si>
  <si>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</si>
  <si>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</si>
  <si>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</si>
  <si>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</si>
  <si>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</si>
  <si>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</si>
  <si>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</si>
  <si>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</si>
  <si>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</si>
  <si>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</si>
  <si>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</si>
  <si>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</si>
  <si>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</si>
  <si>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</si>
  <si>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</si>
  <si>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</si>
  <si>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</si>
  <si>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</si>
  <si>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</si>
  <si>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</si>
  <si>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</si>
  <si>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</si>
  <si>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</si>
  <si>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</si>
  <si>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</si>
  <si>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</si>
  <si>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</si>
  <si>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</si>
  <si>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</si>
  <si>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</si>
  <si>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</si>
  <si>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</si>
  <si>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</si>
  <si>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</si>
  <si>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</si>
  <si>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</si>
  <si>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</si>
  <si>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</si>
  <si>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</si>
  <si>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</si>
  <si>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</si>
  <si>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</si>
  <si>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</si>
  <si>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</si>
  <si>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</si>
  <si>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</si>
  <si>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</si>
  <si>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</si>
  <si>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</si>
  <si>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</si>
  <si>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</si>
  <si>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</si>
  <si>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</si>
  <si>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</si>
  <si>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</si>
  <si>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</si>
  <si>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</si>
  <si>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</si>
  <si>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</si>
  <si>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</si>
  <si>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</si>
  <si>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</si>
  <si>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</si>
  <si>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</si>
  <si>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</si>
  <si>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</si>
  <si>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</si>
  <si>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</si>
  <si>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</si>
  <si>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</si>
  <si>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</si>
  <si>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</si>
  <si>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</si>
  <si>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</si>
  <si>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</si>
  <si>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</si>
  <si>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</si>
  <si>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</si>
  <si>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</si>
  <si>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</si>
  <si>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</si>
  <si>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</si>
  <si>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</si>
  <si>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</si>
  <si>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</si>
  <si>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</si>
  <si>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</si>
  <si>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</si>
  <si>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</si>
  <si>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</si>
  <si>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</si>
  <si>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</si>
  <si>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</si>
  <si>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</si>
  <si>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</si>
  <si>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</si>
  <si>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</si>
  <si>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</si>
  <si>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</si>
  <si>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</si>
  <si>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</si>
  <si>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</si>
  <si>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</si>
  <si>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</si>
  <si>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</si>
  <si>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</si>
  <si>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</si>
  <si>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</si>
  <si>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</si>
  <si>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</si>
  <si>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</si>
  <si>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</si>
  <si>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</si>
  <si>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</si>
  <si>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</si>
  <si>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</si>
  <si>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</si>
  <si>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</si>
  <si>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</si>
  <si>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</si>
  <si>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</si>
  <si>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</si>
  <si>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</si>
  <si>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</si>
  <si>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</si>
  <si>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</si>
  <si>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</si>
  <si>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</si>
  <si>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</si>
  <si>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</si>
  <si>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</si>
  <si>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</si>
  <si>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</si>
  <si>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</si>
  <si>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</si>
  <si>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</si>
  <si>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</si>
  <si>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</si>
  <si>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</si>
  <si>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</si>
  <si>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</si>
  <si>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</si>
  <si>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</si>
  <si>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</si>
  <si>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</si>
  <si>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</si>
  <si>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</si>
  <si>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</si>
  <si>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</si>
  <si>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</si>
  <si>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</si>
  <si>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</si>
  <si>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</si>
  <si>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</si>
  <si>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</si>
  <si>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</si>
  <si>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</si>
  <si>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</si>
  <si>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</si>
  <si>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</si>
  <si>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</si>
  <si>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</si>
  <si>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</si>
  <si>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</si>
  <si>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</si>
  <si>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</si>
  <si>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</si>
  <si>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</si>
  <si>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</si>
  <si>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</si>
  <si>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</si>
  <si>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</si>
  <si>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</si>
  <si>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</si>
  <si>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</si>
  <si>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</si>
  <si>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</si>
  <si>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</si>
  <si>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</si>
  <si>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</si>
  <si>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</si>
  <si>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</si>
  <si>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</si>
  <si>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</si>
  <si>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</si>
  <si>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</si>
  <si>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</si>
  <si>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</si>
  <si>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</si>
  <si>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</si>
  <si>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</si>
  <si>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</si>
  <si>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</si>
  <si>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</si>
  <si>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</si>
  <si>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</si>
  <si>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</si>
  <si>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</si>
  <si>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</si>
  <si>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</si>
  <si>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</si>
  <si>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</si>
  <si>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</si>
  <si>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</si>
  <si>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</si>
  <si>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</si>
  <si>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</si>
  <si>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</si>
  <si>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</si>
  <si>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</si>
  <si>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</si>
  <si>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</si>
  <si>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</si>
  <si>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</si>
  <si>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</si>
  <si>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</si>
  <si>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</si>
  <si>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</si>
  <si>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</si>
  <si>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</si>
  <si>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</si>
  <si>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</si>
  <si>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</si>
  <si>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</si>
  <si>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</si>
  <si>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</si>
  <si>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</si>
  <si>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</si>
  <si>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</si>
  <si>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</si>
  <si>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</si>
  <si>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</si>
  <si>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</si>
  <si>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</si>
  <si>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</si>
  <si>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</si>
  <si>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</si>
  <si>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</si>
  <si>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</si>
  <si>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</si>
  <si>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</si>
  <si>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</si>
  <si>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</si>
  <si>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</si>
  <si>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</si>
  <si>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</si>
  <si>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</si>
  <si>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</si>
  <si>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</si>
  <si>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</si>
  <si>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</si>
  <si>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</si>
  <si>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</si>
  <si>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</si>
  <si>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</si>
  <si>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</si>
  <si>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</si>
  <si>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</si>
  <si>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</si>
  <si>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</si>
  <si>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</si>
  <si>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</si>
  <si>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</si>
  <si>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</si>
  <si>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</si>
  <si>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</si>
  <si>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</si>
  <si>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</si>
  <si>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</si>
  <si>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</si>
  <si>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</si>
  <si>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</si>
  <si>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</si>
  <si>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</si>
  <si>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</si>
  <si>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</si>
  <si>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</si>
  <si>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</si>
  <si>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</si>
  <si>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</si>
  <si>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</si>
  <si>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</si>
  <si>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</si>
  <si>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</si>
  <si>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</si>
  <si>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</si>
  <si>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</si>
  <si>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</si>
  <si>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</si>
  <si>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</si>
  <si>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</si>
  <si>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</si>
  <si>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</si>
  <si>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</si>
  <si>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</si>
  <si>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</si>
  <si>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</si>
  <si>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</si>
  <si>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</si>
  <si>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</si>
  <si>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</si>
  <si>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</si>
  <si>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</si>
  <si>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</si>
  <si>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</si>
  <si>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</si>
  <si>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</si>
  <si>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</si>
  <si>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</si>
  <si>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</si>
  <si>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</si>
  <si>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</si>
  <si>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</si>
  <si>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</si>
  <si>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</si>
  <si>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</si>
  <si>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</si>
  <si>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</si>
  <si>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</si>
  <si>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</si>
  <si>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</si>
  <si>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</si>
  <si>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</si>
  <si>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</si>
  <si>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</si>
  <si>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</si>
  <si>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</si>
  <si>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</si>
  <si>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</si>
  <si>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</si>
  <si>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</si>
  <si>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</si>
  <si>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</si>
  <si>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</si>
  <si>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</si>
  <si>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</si>
  <si>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</si>
  <si>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</si>
  <si>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</si>
  <si>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</si>
  <si>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</si>
  <si>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</si>
  <si>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</si>
  <si>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</si>
  <si>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</si>
  <si>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</si>
  <si>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</si>
  <si>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</si>
  <si>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</si>
  <si>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</si>
  <si>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</si>
  <si>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</si>
  <si>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</si>
  <si>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</si>
  <si>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</si>
  <si>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</si>
  <si>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</si>
  <si>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</si>
  <si>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</si>
  <si>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</si>
  <si>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</si>
  <si>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</si>
  <si>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</si>
  <si>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</si>
  <si>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</si>
  <si>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</si>
  <si>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</si>
  <si>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</si>
  <si>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</si>
  <si>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</si>
  <si>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</si>
  <si>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</si>
  <si>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</si>
  <si>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</si>
  <si>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</si>
  <si>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</si>
  <si>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</si>
  <si>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</si>
  <si>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</si>
  <si>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</si>
  <si>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</si>
  <si>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</si>
  <si>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</si>
  <si>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</si>
  <si>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</si>
  <si>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</si>
  <si>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</si>
  <si>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</si>
  <si>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</si>
  <si>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</si>
  <si>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</si>
  <si>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</si>
  <si>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</si>
  <si>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</si>
  <si>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</si>
  <si>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</si>
  <si>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</si>
  <si>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</si>
  <si>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</si>
  <si>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</si>
  <si>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</si>
  <si>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</si>
  <si>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</si>
  <si>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</si>
  <si>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</si>
  <si>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</si>
  <si>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</si>
  <si>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</si>
  <si>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</si>
  <si>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</si>
  <si>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</si>
  <si>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</si>
  <si>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</si>
  <si>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</si>
  <si>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</si>
  <si>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</si>
  <si>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</si>
  <si>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</si>
  <si>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</si>
  <si>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</si>
  <si>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</si>
  <si>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</si>
  <si>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</si>
  <si>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</si>
  <si>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</si>
  <si>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</si>
  <si>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</si>
  <si>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</si>
  <si>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</si>
  <si>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</si>
  <si>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</si>
  <si>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</si>
  <si>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</si>
  <si>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</si>
  <si>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</si>
  <si>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</si>
  <si>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</si>
  <si>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</si>
  <si>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</si>
  <si>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</si>
  <si>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</si>
  <si>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</si>
  <si>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</si>
  <si>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</si>
  <si>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</si>
  <si>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</si>
  <si>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</si>
  <si>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</si>
  <si>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</si>
  <si>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</si>
  <si>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</si>
  <si>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</si>
  <si>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</si>
  <si>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</si>
  <si>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</si>
  <si>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</si>
  <si>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</si>
  <si>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</si>
  <si>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</si>
  <si>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</si>
  <si>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</si>
  <si>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</si>
  <si>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</si>
  <si>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</si>
  <si>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</si>
  <si>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</si>
  <si>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</si>
  <si>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</si>
  <si>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</si>
  <si>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</si>
  <si>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</si>
  <si>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</si>
  <si>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</si>
  <si>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</si>
  <si>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</si>
  <si>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</si>
  <si>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</si>
  <si>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</si>
  <si>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</si>
  <si>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</si>
  <si>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</si>
  <si>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</si>
  <si>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</si>
  <si>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</si>
  <si>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</si>
  <si>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</si>
  <si>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</si>
  <si>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</si>
  <si>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</si>
  <si>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</si>
  <si>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</si>
  <si>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</si>
  <si>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</si>
  <si>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</si>
  <si>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</si>
  <si>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</si>
  <si>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</si>
  <si>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</si>
  <si>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</si>
  <si>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</si>
  <si>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</si>
  <si>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</si>
  <si>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</si>
  <si>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</si>
  <si>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</si>
  <si>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</si>
  <si>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</si>
  <si>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</si>
  <si>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</si>
  <si>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</si>
  <si>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</si>
  <si>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</si>
  <si>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</si>
  <si>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</si>
  <si>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</si>
  <si>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</si>
  <si>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</si>
  <si>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</si>
  <si>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</si>
  <si>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</si>
  <si>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</si>
  <si>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</si>
  <si>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</si>
  <si>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</si>
  <si>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</si>
  <si>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</si>
  <si>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</si>
  <si>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</si>
  <si>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</si>
  <si>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</si>
  <si>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</si>
  <si>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</si>
  <si>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</si>
  <si>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</si>
  <si>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</si>
  <si>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</si>
  <si>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</si>
  <si>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</si>
  <si>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</si>
  <si>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</si>
  <si>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</si>
  <si>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</si>
  <si>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</si>
  <si>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</si>
  <si>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</si>
  <si>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</si>
  <si>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</si>
  <si>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</si>
  <si>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</si>
  <si>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</si>
  <si>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</si>
  <si>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</si>
  <si>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</si>
  <si>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</si>
  <si>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</si>
  <si>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</si>
  <si>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</si>
  <si>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</si>
  <si>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</si>
  <si>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</si>
  <si>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</si>
  <si>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</si>
  <si>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</si>
  <si>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</si>
  <si>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</si>
  <si>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</si>
  <si>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</si>
  <si>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</si>
  <si>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</si>
  <si>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</si>
  <si>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</si>
  <si>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</si>
  <si>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</si>
  <si>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</si>
  <si>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</si>
  <si>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</si>
  <si>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</si>
  <si>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</si>
  <si>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</si>
  <si>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</si>
  <si>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</si>
  <si>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</si>
  <si>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</si>
  <si>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</si>
  <si>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</si>
  <si>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</si>
  <si>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</si>
  <si>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</si>
  <si>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</si>
  <si>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</si>
  <si>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</si>
  <si>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</si>
  <si>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</si>
  <si>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</si>
  <si>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</si>
  <si>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</si>
  <si>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</si>
  <si>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</si>
  <si>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</si>
  <si>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</si>
  <si>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</si>
  <si>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</si>
  <si>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</si>
  <si>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</si>
  <si>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</si>
  <si>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</si>
  <si>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</si>
  <si>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</si>
  <si>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</si>
  <si>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</si>
  <si>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</si>
  <si>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</si>
  <si>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</si>
  <si>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</si>
  <si>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</si>
  <si>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</si>
  <si>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</si>
  <si>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</si>
  <si>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</si>
  <si>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</si>
  <si>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</si>
  <si>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</si>
  <si>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</si>
  <si>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</si>
  <si>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</si>
  <si>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</si>
  <si>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</si>
  <si>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</si>
  <si>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</si>
  <si>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</si>
  <si>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</si>
  <si>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</si>
  <si>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</si>
  <si>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</si>
  <si>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</si>
  <si>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</si>
  <si>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</si>
  <si>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</si>
  <si>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</si>
  <si>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</si>
  <si>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</si>
  <si>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</si>
  <si>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</si>
  <si>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</si>
  <si>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</si>
  <si>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</si>
  <si>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</si>
  <si>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</si>
  <si>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</si>
  <si>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</si>
  <si>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</si>
  <si>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</si>
  <si>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</si>
  <si>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</si>
  <si>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</si>
  <si>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</si>
  <si>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</si>
  <si>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</si>
  <si>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</si>
  <si>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</si>
  <si>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</si>
  <si>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</si>
  <si>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</si>
  <si>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</si>
  <si>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</si>
  <si>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</si>
  <si>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</si>
  <si>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</si>
  <si>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</si>
  <si>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</si>
  <si>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</si>
  <si>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</si>
  <si>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</si>
  <si>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</si>
  <si>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</si>
  <si>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</si>
  <si>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</si>
  <si>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</si>
  <si>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</si>
  <si>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</si>
  <si>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</si>
  <si>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</si>
  <si>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</si>
  <si>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</si>
  <si>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</si>
  <si>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</si>
  <si>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</si>
  <si>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</si>
  <si>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</si>
  <si>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</si>
  <si>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</si>
  <si>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</si>
  <si>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</si>
  <si>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</si>
  <si>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</si>
  <si>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</si>
  <si>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</si>
  <si>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</si>
  <si>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</si>
  <si>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</si>
  <si>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</si>
  <si>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</si>
  <si>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</si>
  <si>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</si>
  <si>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</si>
  <si>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</si>
  <si>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</si>
  <si>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</si>
  <si>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</si>
  <si>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</si>
  <si>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</si>
  <si>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</si>
  <si>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</si>
  <si>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</si>
  <si>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</si>
  <si>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</si>
  <si>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</si>
  <si>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</si>
  <si>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</si>
  <si>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</si>
  <si>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</si>
  <si>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</si>
  <si>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</si>
  <si>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</si>
  <si>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</si>
  <si>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</si>
  <si>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</si>
  <si>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</si>
  <si>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</si>
  <si>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</si>
  <si>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</si>
  <si>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</si>
  <si>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</si>
  <si>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</si>
  <si>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</si>
  <si>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</si>
  <si>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</si>
  <si>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</si>
  <si>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</si>
  <si>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</si>
  <si>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</si>
  <si>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</si>
  <si>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</si>
  <si>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</si>
  <si>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</si>
  <si>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</si>
  <si>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</si>
  <si>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</si>
  <si>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</si>
  <si>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</si>
  <si>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</si>
  <si>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</si>
  <si>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</si>
  <si>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</si>
  <si>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</si>
  <si>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</si>
  <si>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</si>
  <si>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</si>
  <si>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</si>
  <si>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</si>
  <si>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</si>
  <si>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</si>
  <si>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</si>
  <si>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</si>
  <si>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</si>
  <si>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</si>
  <si>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</si>
  <si>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</si>
  <si>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</si>
  <si>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</si>
  <si>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</si>
  <si>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</si>
  <si>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</si>
  <si>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</si>
  <si>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</si>
  <si>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</si>
  <si>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</si>
  <si>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</si>
  <si>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</si>
  <si>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</si>
  <si>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</si>
  <si>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</si>
  <si>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</si>
  <si>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</si>
  <si>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</si>
  <si>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</si>
  <si>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</si>
  <si>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</si>
  <si>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</si>
  <si>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</si>
  <si>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</si>
  <si>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</si>
  <si>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</si>
  <si>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</si>
  <si>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</si>
  <si>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</si>
  <si>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</si>
  <si>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</si>
  <si>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</si>
  <si>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</si>
  <si>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</si>
  <si>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</si>
  <si>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</si>
  <si>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</si>
  <si>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</si>
  <si>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</si>
  <si>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</si>
  <si>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</si>
  <si>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</si>
  <si>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</si>
  <si>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</si>
  <si>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</si>
  <si>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</si>
  <si>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</si>
  <si>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</si>
  <si>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</si>
  <si>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</si>
  <si>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</si>
  <si>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</si>
  <si>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</si>
  <si>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</si>
  <si>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</si>
  <si>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</si>
  <si>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</si>
  <si>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</si>
  <si>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</si>
  <si>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</si>
  <si>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</si>
  <si>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</si>
  <si>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</si>
  <si>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</si>
  <si>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</si>
  <si>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</si>
  <si>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</si>
  <si>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</si>
  <si>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</si>
  <si>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</si>
  <si>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</si>
  <si>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</si>
  <si>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</si>
  <si>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</si>
  <si>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</si>
  <si>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</si>
  <si>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</si>
  <si>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</si>
  <si>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</si>
  <si>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</si>
  <si>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</si>
  <si>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</si>
  <si>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</si>
  <si>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</si>
  <si>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</si>
  <si>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</si>
  <si>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</si>
  <si>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</si>
  <si>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</si>
  <si>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</si>
  <si>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</si>
  <si>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</si>
  <si>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</si>
  <si>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</si>
  <si>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</si>
  <si>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</si>
  <si>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</si>
  <si>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</si>
  <si>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</si>
  <si>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</si>
  <si>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</si>
  <si>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</si>
  <si>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</si>
  <si>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</si>
  <si>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</si>
  <si>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</si>
  <si>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</si>
  <si>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</si>
  <si>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</si>
  <si>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</si>
  <si>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</si>
  <si>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</si>
  <si>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</si>
  <si>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</si>
  <si>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</si>
  <si>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</si>
  <si>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</si>
  <si>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</si>
  <si>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</si>
  <si>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</si>
  <si>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</si>
  <si>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</si>
  <si>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</si>
  <si>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</si>
  <si>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</si>
  <si>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</si>
  <si>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</si>
  <si>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</si>
  <si>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</si>
  <si>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</si>
  <si>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</si>
  <si>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</si>
  <si>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</si>
  <si>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</si>
  <si>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</si>
  <si>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</si>
  <si>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</si>
  <si>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</si>
  <si>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</si>
  <si>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</si>
  <si>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</si>
  <si>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</si>
  <si>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</si>
  <si>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</si>
  <si>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</si>
  <si>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</si>
  <si>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</si>
  <si>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</si>
  <si>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</si>
  <si>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</si>
  <si>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</si>
  <si>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</si>
  <si>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</si>
  <si>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</si>
  <si>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</si>
  <si>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</si>
  <si>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</si>
  <si>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</si>
  <si>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</si>
  <si>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</si>
  <si>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</si>
  <si>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</si>
  <si>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</si>
  <si>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</si>
  <si>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</si>
  <si>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</si>
  <si>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</si>
  <si>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</si>
  <si>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</si>
  <si>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</si>
  <si>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</si>
  <si>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</si>
  <si>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</si>
  <si>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</si>
  <si>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</si>
  <si>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</si>
  <si>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</si>
  <si>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</si>
  <si>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</si>
  <si>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</si>
  <si>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</si>
  <si>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</si>
  <si>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</si>
  <si>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</si>
  <si>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</si>
  <si>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</si>
  <si>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</si>
  <si>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</si>
  <si>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</si>
  <si>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</si>
  <si>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</si>
  <si>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</si>
  <si>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</si>
  <si>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</si>
  <si>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</si>
  <si>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</si>
  <si>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</si>
  <si>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</si>
  <si>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</si>
  <si>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</si>
  <si>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</si>
  <si>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</si>
  <si>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</si>
  <si>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</si>
  <si>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</si>
  <si>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</si>
  <si>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</si>
  <si>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</si>
  <si>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</si>
  <si>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</si>
  <si>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</si>
  <si>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</si>
  <si>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</si>
  <si>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</si>
  <si>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</si>
  <si>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</si>
  <si>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</si>
  <si>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</si>
  <si>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</si>
  <si>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</si>
  <si>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</si>
  <si>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</si>
  <si>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</si>
  <si>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</si>
  <si>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</si>
  <si>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</si>
  <si>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</si>
  <si>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</si>
  <si>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</si>
  <si>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</si>
  <si>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</si>
  <si>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</si>
  <si>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</si>
  <si>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</si>
  <si>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</si>
  <si>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</si>
  <si>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</si>
  <si>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</si>
  <si>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</si>
  <si>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</si>
  <si>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</si>
  <si>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</si>
  <si>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</si>
  <si>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</si>
  <si>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</si>
  <si>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</si>
  <si>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</si>
  <si>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</si>
  <si>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</si>
  <si>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</si>
  <si>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</si>
  <si>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</si>
  <si>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</si>
  <si>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</si>
  <si>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</si>
  <si>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</si>
  <si>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</si>
  <si>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</si>
  <si>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</si>
  <si>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</si>
  <si>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</si>
  <si>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</si>
  <si>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</si>
  <si>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</si>
  <si>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</si>
  <si>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</si>
  <si>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</si>
  <si>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</si>
  <si>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</si>
  <si>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</si>
  <si>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</si>
  <si>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</si>
  <si>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</si>
  <si>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</si>
  <si>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</si>
  <si>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</si>
  <si>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</si>
  <si>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</si>
  <si>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</si>
  <si>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</si>
  <si>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</si>
  <si>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</si>
  <si>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</si>
  <si>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</si>
  <si>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</si>
  <si>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</si>
  <si>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</si>
  <si>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</si>
  <si>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</si>
  <si>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</si>
  <si>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</si>
  <si>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</si>
  <si>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</si>
  <si>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</si>
  <si>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</si>
  <si>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</si>
  <si>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</si>
  <si>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</si>
  <si>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</si>
  <si>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</si>
  <si>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</si>
  <si>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</si>
  <si>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</si>
  <si>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</si>
  <si>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</si>
  <si>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</si>
  <si>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</si>
  <si>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</si>
  <si>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</si>
  <si>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</si>
  <si>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</si>
  <si>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</si>
  <si>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</si>
  <si>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</si>
  <si>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</si>
  <si>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</si>
  <si>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</si>
  <si>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</si>
  <si>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</si>
  <si>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</si>
  <si>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</si>
  <si>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</si>
  <si>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</si>
  <si>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</si>
  <si>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</si>
  <si>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</si>
  <si>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</si>
  <si>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</si>
  <si>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</si>
  <si>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</si>
  <si>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</si>
  <si>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</si>
  <si>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</si>
  <si>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</si>
  <si>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</si>
  <si>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</si>
  <si>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</si>
  <si>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</si>
  <si>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</si>
  <si>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</si>
  <si>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</si>
  <si>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</si>
  <si>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</si>
  <si>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</si>
  <si>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</si>
  <si>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</si>
  <si>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</si>
  <si>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</si>
  <si>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</si>
  <si>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</si>
  <si>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</si>
  <si>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</si>
  <si>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</si>
  <si>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</si>
  <si>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</si>
  <si>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</si>
  <si>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</si>
  <si>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</si>
  <si>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</si>
  <si>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</si>
  <si>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</si>
  <si>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</si>
  <si>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</si>
  <si>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</si>
  <si>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</si>
  <si>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</si>
  <si>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</si>
  <si>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</si>
  <si>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</si>
  <si>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</si>
  <si>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</si>
  <si>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</si>
  <si>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</si>
  <si>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</si>
  <si>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</si>
  <si>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</si>
  <si>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</si>
  <si>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</si>
  <si>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</si>
  <si>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</si>
  <si>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</si>
  <si>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</si>
  <si>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</si>
  <si>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</si>
  <si>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</si>
  <si>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</si>
  <si>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</si>
  <si>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</si>
  <si>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</si>
  <si>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</si>
  <si>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</si>
  <si>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</si>
  <si>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</si>
  <si>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</si>
  <si>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</si>
  <si>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</si>
  <si>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</si>
  <si>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</si>
  <si>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</si>
  <si>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</si>
  <si>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</si>
  <si>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</si>
  <si>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</si>
  <si>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</si>
  <si>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</si>
  <si>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</si>
  <si>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</si>
  <si>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</si>
  <si>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</si>
  <si>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</si>
  <si>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</si>
  <si>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</si>
  <si>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</si>
  <si>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</si>
  <si>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</si>
  <si>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</si>
  <si>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</si>
  <si>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</si>
  <si>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</si>
  <si>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</si>
  <si>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</si>
  <si>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</si>
  <si>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</si>
  <si>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</si>
  <si>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</si>
  <si>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</si>
  <si>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</si>
  <si>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</si>
  <si>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</si>
  <si>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</si>
  <si>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</si>
  <si>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</si>
  <si>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</si>
  <si>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</si>
  <si>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</si>
  <si>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</si>
  <si>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</si>
  <si>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</si>
  <si>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</si>
  <si>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</si>
  <si>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</si>
  <si>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</si>
  <si>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</si>
  <si>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</si>
  <si>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</si>
  <si>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</si>
  <si>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</si>
  <si>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</si>
  <si>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</si>
  <si>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</si>
  <si>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</si>
  <si>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</si>
  <si>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</si>
  <si>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</si>
  <si>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</si>
  <si>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</si>
  <si>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</si>
  <si>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</si>
  <si>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</si>
  <si>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</si>
  <si>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</si>
  <si>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</si>
  <si>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</si>
  <si>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</si>
  <si>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</si>
  <si>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</si>
  <si>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</si>
  <si>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</si>
  <si>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</si>
  <si>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</si>
  <si>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</si>
  <si>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</si>
  <si>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</si>
  <si>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</si>
  <si>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</si>
  <si>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</si>
  <si>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</si>
  <si>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</si>
  <si>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</si>
  <si>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</si>
  <si>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</si>
  <si>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</si>
  <si>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</si>
  <si>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</si>
  <si>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</si>
  <si>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</si>
  <si>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</si>
  <si>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</si>
  <si>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</si>
  <si>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</si>
  <si>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</si>
  <si>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</si>
  <si>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</si>
  <si>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</si>
  <si>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</si>
  <si>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</si>
  <si>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</si>
  <si>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</si>
  <si>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</si>
  <si>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</si>
  <si>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</si>
  <si>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</si>
  <si>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</si>
  <si>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</si>
  <si>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</si>
  <si>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</si>
  <si>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</si>
  <si>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</si>
  <si>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</si>
  <si>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</si>
  <si>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</si>
  <si>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</si>
  <si>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</si>
  <si>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</si>
  <si>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</si>
  <si>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</si>
  <si>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</si>
  <si>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</si>
  <si>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</si>
  <si>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</si>
  <si>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</si>
  <si>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</si>
  <si>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</si>
  <si>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</si>
  <si>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</si>
  <si>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</si>
  <si>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</si>
  <si>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</si>
  <si>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</si>
  <si>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</si>
  <si>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</si>
  <si>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</si>
  <si>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</si>
  <si>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</si>
  <si>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</si>
  <si>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</si>
  <si>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</si>
  <si>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</si>
  <si>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</si>
  <si>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</si>
  <si>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</si>
  <si>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</si>
  <si>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</si>
  <si>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</si>
  <si>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</si>
  <si>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</si>
  <si>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</si>
  <si>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</si>
  <si>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</si>
  <si>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</si>
  <si>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</si>
  <si>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</si>
  <si>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</si>
  <si>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</si>
  <si>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</si>
  <si>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</si>
  <si>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</si>
  <si>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</si>
  <si>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</si>
  <si>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</si>
  <si>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</si>
  <si>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</si>
  <si>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</si>
  <si>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</si>
  <si>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</si>
  <si>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</si>
  <si>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</si>
  <si>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</si>
  <si>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</si>
  <si>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</si>
  <si>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</si>
  <si>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</si>
  <si>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</si>
  <si>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</si>
  <si>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</si>
  <si>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</si>
  <si>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</si>
  <si>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</si>
  <si>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</si>
  <si>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</si>
  <si>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</si>
  <si>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</si>
  <si>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</si>
  <si>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</si>
  <si>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</si>
  <si>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</si>
  <si>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</si>
  <si>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</si>
  <si>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</si>
  <si>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</si>
  <si>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</si>
  <si>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</si>
  <si>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</si>
  <si>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</si>
  <si>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</si>
  <si>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</si>
  <si>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</si>
  <si>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</si>
  <si>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</si>
  <si>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</si>
  <si>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</si>
  <si>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</si>
  <si>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</si>
  <si>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</si>
  <si>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</si>
  <si>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</si>
  <si>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</si>
  <si>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</si>
  <si>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</si>
  <si>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</si>
  <si>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</si>
  <si>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</si>
  <si>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</si>
  <si>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</si>
  <si>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</si>
  <si>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</si>
  <si>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</si>
  <si>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</si>
  <si>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</si>
  <si>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</si>
  <si>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</si>
  <si>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</si>
  <si>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</si>
  <si>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</si>
  <si>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</si>
  <si>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</si>
  <si>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</si>
  <si>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</si>
  <si>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</si>
  <si>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</si>
  <si>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</si>
  <si>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</si>
  <si>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</si>
  <si>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</si>
  <si>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</si>
  <si>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</si>
  <si>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</si>
  <si>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</si>
  <si>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</si>
  <si>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</si>
  <si>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</si>
  <si>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</si>
  <si>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</si>
  <si>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</si>
  <si>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</si>
  <si>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</si>
  <si>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</si>
  <si>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</si>
  <si>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</si>
  <si>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</si>
  <si>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</si>
  <si>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</si>
  <si>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</si>
  <si>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</si>
  <si>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</si>
  <si>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</si>
  <si>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</si>
  <si>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</si>
  <si>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</si>
  <si>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</si>
  <si>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</si>
  <si>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</si>
  <si>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</si>
  <si>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</si>
  <si>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</si>
  <si>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</si>
  <si>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</si>
  <si>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</si>
  <si>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</si>
  <si>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</si>
  <si>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</si>
  <si>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</si>
  <si>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</si>
  <si>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</si>
  <si>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</si>
  <si>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</si>
  <si>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</si>
  <si>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</si>
  <si>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</si>
  <si>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</si>
  <si>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</si>
  <si>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</si>
  <si>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</si>
  <si>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</si>
  <si>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</si>
  <si>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</si>
  <si>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</si>
  <si>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</si>
  <si>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</si>
  <si>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</si>
  <si>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</si>
  <si>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</si>
  <si>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</si>
  <si>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</si>
  <si>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</si>
  <si>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</si>
  <si>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</si>
  <si>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</si>
  <si>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</si>
  <si>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</si>
  <si>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</si>
  <si>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</si>
  <si>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</si>
  <si>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</si>
  <si>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</si>
  <si>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</si>
  <si>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</si>
  <si>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</si>
  <si>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</si>
  <si>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</si>
  <si>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</si>
  <si>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</si>
  <si>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</si>
  <si>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</si>
  <si>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</si>
  <si>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</si>
  <si>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</si>
  <si>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</si>
  <si>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</si>
  <si>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</si>
  <si>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</si>
  <si>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</si>
  <si>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</si>
  <si>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</si>
  <si>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</si>
  <si>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</si>
  <si>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</si>
  <si>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</si>
  <si>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</si>
  <si>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</si>
  <si>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</si>
  <si>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</si>
  <si>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</si>
  <si>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</si>
  <si>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</si>
  <si>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</si>
  <si>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</si>
  <si>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</si>
  <si>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</si>
  <si>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</si>
  <si>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</si>
  <si>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</si>
  <si>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</si>
  <si>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</si>
  <si>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</si>
  <si>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</si>
  <si>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</si>
  <si>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</si>
  <si>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</si>
  <si>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</si>
  <si>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</si>
  <si>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</si>
  <si>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</si>
  <si>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</si>
  <si>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</si>
  <si>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</si>
  <si>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</si>
  <si>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</si>
  <si>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</si>
  <si>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</si>
  <si>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</si>
  <si>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</si>
  <si>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</si>
  <si>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</si>
  <si>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</si>
  <si>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</si>
  <si>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</si>
  <si>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</si>
  <si>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</si>
  <si>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</si>
  <si>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</si>
  <si>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</si>
  <si>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</si>
  <si>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</si>
  <si>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</si>
  <si>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</si>
  <si>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</si>
  <si>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</si>
  <si>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</si>
  <si>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</si>
  <si>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</si>
  <si>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</si>
  <si>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</si>
  <si>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</si>
  <si>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</si>
  <si>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</si>
  <si>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</si>
  <si>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</si>
  <si>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</si>
  <si>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</si>
  <si>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</si>
  <si>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</si>
  <si>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</si>
  <si>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</si>
  <si>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</si>
  <si>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</si>
  <si>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</si>
  <si>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</si>
  <si>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</si>
  <si>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</si>
  <si>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</si>
  <si>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</si>
  <si>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</si>
  <si>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</si>
  <si>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</si>
  <si>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</si>
  <si>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</si>
  <si>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</si>
  <si>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</si>
  <si>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</si>
  <si>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</si>
  <si>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</si>
  <si>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</si>
  <si>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</si>
  <si>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</si>
  <si>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</si>
  <si>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</si>
  <si>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</si>
  <si>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</si>
  <si>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</si>
  <si>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</si>
  <si>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</si>
  <si>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</si>
  <si>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</si>
  <si>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</si>
  <si>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</si>
  <si>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</si>
  <si>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</si>
  <si>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</si>
  <si>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</si>
  <si>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</si>
  <si>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</si>
  <si>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</si>
  <si>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</si>
  <si>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</si>
  <si>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</si>
  <si>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</si>
  <si>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</si>
  <si>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</si>
  <si>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</si>
  <si>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</si>
  <si>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</si>
  <si>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</si>
  <si>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</si>
  <si>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</si>
  <si>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</si>
  <si>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</si>
  <si>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</si>
  <si>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</si>
  <si>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</si>
  <si>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</si>
  <si>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</si>
  <si>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</si>
  <si>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</si>
  <si>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</si>
  <si>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</si>
  <si>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</si>
  <si>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</si>
  <si>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</si>
  <si>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</si>
  <si>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</si>
  <si>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</si>
  <si>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</si>
  <si>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</si>
  <si>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</si>
  <si>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</si>
  <si>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</si>
  <si>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</si>
  <si>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</si>
  <si>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</si>
  <si>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</si>
  <si>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</si>
  <si>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</si>
  <si>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</si>
  <si>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</si>
  <si>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</si>
  <si>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</si>
  <si>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</si>
  <si>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</si>
  <si>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</si>
  <si>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</si>
  <si>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</si>
  <si>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</si>
  <si>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</si>
  <si>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</si>
  <si>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</si>
  <si>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</si>
  <si>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</si>
  <si>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</si>
  <si>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</si>
  <si>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</si>
  <si>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</si>
  <si>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</si>
  <si>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</si>
  <si>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</si>
  <si>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</si>
  <si>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</si>
  <si>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</si>
  <si>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</si>
  <si>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</si>
  <si>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</si>
  <si>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</si>
  <si>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</si>
  <si>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</si>
  <si>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</si>
  <si>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</si>
  <si>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</si>
  <si>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</si>
  <si>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</si>
  <si>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</si>
  <si>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</si>
  <si>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</si>
  <si>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</si>
  <si>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</si>
  <si>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</si>
  <si>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</si>
  <si>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</si>
  <si>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</si>
  <si>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</si>
  <si>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</si>
  <si>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</si>
  <si>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</si>
  <si>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</si>
  <si>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</si>
  <si>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</si>
  <si>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</si>
  <si>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</si>
  <si>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</si>
  <si>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</si>
  <si>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</si>
  <si>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</si>
  <si>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</si>
  <si>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</si>
  <si>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</si>
  <si>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</si>
  <si>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</si>
  <si>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</si>
  <si>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</si>
  <si>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</si>
  <si>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</si>
  <si>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</si>
  <si>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</si>
  <si>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</si>
  <si>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</si>
  <si>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</si>
  <si>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</si>
  <si>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</si>
  <si>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</si>
  <si>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</si>
  <si>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</si>
  <si>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</si>
  <si>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</si>
  <si>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</si>
  <si>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</si>
  <si>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</si>
  <si>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</si>
  <si>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</si>
  <si>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</si>
  <si>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</si>
  <si>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</si>
  <si>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</si>
  <si>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</si>
  <si>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</si>
  <si>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</si>
  <si>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</si>
  <si>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</si>
  <si>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</si>
  <si>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</si>
  <si>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</si>
  <si>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</si>
  <si>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</si>
  <si>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</si>
  <si>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</si>
  <si>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</si>
  <si>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</si>
  <si>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</si>
  <si>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</si>
  <si>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</si>
  <si>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</si>
  <si>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</si>
  <si>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</si>
  <si>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</si>
  <si>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</si>
  <si>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</si>
  <si>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</si>
  <si>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</si>
  <si>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</si>
  <si>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</si>
  <si>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</si>
  <si>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</si>
  <si>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</si>
  <si>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</si>
  <si>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</si>
  <si>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</si>
  <si>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</si>
  <si>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</si>
  <si>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</si>
  <si>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</si>
  <si>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</si>
  <si>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</si>
  <si>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</si>
  <si>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</si>
  <si>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</si>
  <si>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</si>
  <si>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</si>
  <si>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</si>
  <si>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</si>
  <si>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</si>
  <si>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</si>
  <si>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</si>
  <si>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</si>
  <si>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</si>
  <si>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</si>
  <si>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</si>
  <si>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</si>
  <si>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</si>
  <si>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</si>
  <si>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</si>
  <si>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</si>
  <si>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</si>
  <si>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</si>
  <si>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</si>
  <si>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</si>
  <si>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</si>
  <si>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</si>
  <si>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</si>
  <si>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</si>
  <si>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</si>
  <si>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</si>
  <si>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</si>
  <si>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</si>
  <si>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</si>
  <si>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</si>
  <si>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</si>
  <si>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</si>
  <si>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</si>
  <si>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</si>
  <si>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</si>
  <si>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</si>
  <si>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</si>
  <si>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</si>
  <si>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</si>
  <si>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</si>
  <si>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</si>
  <si>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</si>
  <si>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</si>
  <si>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</si>
  <si>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</si>
  <si>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</si>
  <si>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</si>
  <si>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</si>
  <si>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</si>
  <si>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</si>
  <si>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</si>
  <si>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</si>
  <si>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</si>
  <si>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</si>
  <si>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</si>
  <si>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</si>
  <si>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</si>
  <si>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</si>
  <si>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</si>
  <si>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</si>
  <si>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</si>
  <si>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</si>
  <si>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</si>
  <si>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</si>
  <si>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</si>
  <si>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</si>
  <si>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</si>
  <si>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</si>
  <si>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</si>
  <si>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</si>
  <si>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</si>
  <si>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</si>
  <si>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</si>
  <si>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</si>
  <si>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</si>
  <si>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</si>
  <si>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</si>
  <si>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</si>
  <si>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</si>
  <si>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</si>
  <si>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</si>
  <si>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</si>
  <si>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</si>
  <si>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</si>
  <si>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</si>
  <si>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</si>
  <si>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</si>
  <si>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</si>
  <si>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</si>
  <si>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</si>
  <si>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</si>
  <si>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</si>
  <si>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</si>
  <si>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</si>
  <si>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</si>
  <si>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</si>
  <si>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</si>
  <si>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</si>
  <si>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</si>
  <si>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</si>
  <si>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</si>
  <si>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</si>
  <si>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</si>
  <si>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</si>
  <si>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</si>
  <si>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</si>
  <si>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</si>
  <si>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</si>
  <si>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</si>
  <si>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</si>
  <si>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</si>
  <si>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</si>
  <si>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</si>
  <si>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</si>
  <si>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</si>
  <si>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</si>
  <si>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</si>
  <si>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</si>
  <si>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</si>
  <si>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</si>
  <si>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</si>
  <si>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</si>
  <si>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</si>
  <si>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</si>
  <si>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</si>
  <si>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</si>
  <si>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</si>
  <si>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</si>
  <si>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</si>
  <si>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</si>
  <si>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</si>
  <si>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</si>
  <si>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</si>
  <si>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</si>
  <si>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</si>
  <si>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</si>
  <si>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</si>
  <si>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</si>
  <si>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</si>
  <si>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</si>
  <si>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</si>
  <si>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</si>
  <si>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</si>
  <si>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</si>
  <si>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</si>
  <si>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</si>
  <si>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</si>
  <si>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</si>
  <si>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</si>
  <si>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</si>
  <si>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</si>
  <si>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</si>
  <si>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</si>
  <si>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</si>
  <si>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</si>
  <si>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</si>
  <si>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</si>
  <si>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</si>
  <si>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</si>
  <si>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</si>
  <si>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</si>
  <si>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</si>
  <si>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</si>
  <si>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</si>
  <si>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</si>
  <si>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</si>
  <si>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</si>
  <si>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</si>
  <si>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</si>
  <si>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</si>
  <si>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</si>
  <si>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</si>
  <si>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</si>
  <si>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</si>
  <si>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</si>
  <si>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</si>
  <si>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</si>
  <si>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</si>
  <si>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</si>
  <si>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</si>
  <si>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</si>
  <si>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</si>
  <si>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</si>
  <si>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</si>
  <si>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</si>
  <si>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</si>
  <si>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</si>
  <si>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</si>
  <si>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</si>
  <si>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</si>
  <si>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</si>
  <si>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</si>
  <si>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</si>
  <si>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</si>
  <si>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</si>
  <si>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</si>
  <si>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</si>
  <si>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</si>
  <si>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</si>
  <si>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</si>
  <si>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</si>
  <si>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</si>
  <si>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</si>
  <si>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</si>
  <si>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</si>
  <si>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</si>
  <si>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</si>
  <si>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</si>
  <si>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</si>
  <si>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</si>
  <si>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</si>
  <si>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</si>
  <si>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</si>
  <si>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</si>
  <si>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</si>
  <si>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</si>
  <si>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</si>
  <si>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</si>
  <si>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</si>
  <si>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</si>
  <si>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</si>
  <si>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</si>
  <si>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</si>
  <si>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</si>
  <si>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</si>
  <si>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</si>
  <si>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</si>
  <si>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</si>
  <si>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</si>
  <si>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</si>
  <si>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</si>
  <si>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</si>
  <si>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</si>
  <si>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</si>
  <si>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</si>
  <si>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</si>
  <si>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</si>
  <si>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</si>
  <si>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</si>
  <si>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</si>
  <si>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</si>
  <si>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</si>
  <si>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</si>
  <si>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</si>
  <si>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</si>
  <si>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</si>
  <si>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</si>
  <si>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</si>
  <si>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</si>
  <si>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</si>
  <si>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</si>
  <si>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</si>
  <si>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</si>
  <si>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</si>
  <si>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</si>
  <si>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</si>
  <si>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</si>
  <si>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</si>
  <si>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</si>
  <si>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</si>
  <si>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</si>
  <si>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</si>
  <si>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</si>
  <si>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</si>
  <si>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</si>
  <si>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</si>
  <si>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</si>
  <si>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</si>
  <si>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</si>
  <si>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</si>
  <si>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</si>
  <si>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</si>
  <si>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</si>
  <si>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</si>
  <si>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</si>
  <si>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</si>
  <si>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</si>
  <si>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</si>
  <si>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</si>
  <si>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</si>
  <si>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</si>
  <si>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</si>
  <si>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</si>
  <si>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</si>
  <si>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</si>
  <si>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</si>
  <si>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</si>
  <si>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</si>
  <si>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</si>
  <si>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</si>
  <si>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</si>
  <si>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</si>
  <si>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</si>
  <si>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</si>
  <si>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</si>
  <si>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</si>
  <si>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</si>
  <si>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</si>
  <si>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</si>
  <si>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</si>
  <si>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</si>
  <si>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</si>
  <si>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</si>
  <si>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</si>
  <si>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</si>
  <si>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</si>
  <si>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</si>
  <si>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</si>
  <si>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</si>
  <si>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</si>
  <si>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</si>
  <si>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</si>
  <si>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</si>
  <si>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</si>
  <si>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</si>
  <si>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</si>
  <si>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</si>
  <si>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</si>
  <si>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</si>
  <si>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</si>
  <si>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</si>
  <si>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</si>
  <si>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</si>
  <si>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</si>
  <si>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</si>
  <si>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</si>
  <si>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</si>
  <si>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</si>
  <si>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</si>
  <si>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</si>
  <si>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</si>
  <si>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</si>
  <si>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</si>
  <si>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</si>
  <si>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</si>
  <si>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</si>
  <si>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</si>
  <si>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</si>
  <si>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</si>
  <si>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</si>
  <si>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</si>
  <si>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</si>
  <si>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</si>
  <si>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</si>
  <si>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</si>
  <si>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</si>
  <si>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</si>
  <si>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</si>
  <si>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</si>
  <si>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</si>
  <si>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</si>
  <si>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</si>
  <si>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</si>
  <si>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</si>
  <si>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</si>
  <si>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</si>
  <si>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</si>
  <si>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</si>
  <si>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</si>
  <si>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</si>
  <si>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</si>
  <si>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</si>
  <si>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</si>
  <si>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</si>
  <si>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</si>
  <si>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</si>
  <si>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</si>
  <si>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</si>
  <si>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</si>
  <si>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</si>
  <si>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</si>
  <si>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</si>
  <si>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</si>
  <si>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</si>
  <si>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</si>
  <si>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</si>
  <si>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</si>
  <si>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</si>
  <si>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</si>
  <si>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</si>
  <si>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</si>
  <si>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</si>
  <si>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</si>
  <si>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</si>
  <si>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</si>
  <si>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</si>
  <si>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</si>
  <si>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</si>
  <si>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</si>
  <si>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</si>
  <si>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</si>
  <si>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</si>
  <si>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</si>
  <si>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</si>
  <si>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</si>
  <si>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</si>
  <si>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</si>
  <si>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</si>
  <si>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</si>
  <si>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</si>
  <si>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</si>
  <si>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</si>
  <si>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</si>
  <si>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</si>
  <si>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</si>
  <si>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</si>
  <si>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</si>
  <si>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</si>
  <si>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</si>
  <si>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</si>
  <si>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</si>
  <si>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</si>
  <si>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</si>
  <si>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</si>
  <si>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</si>
  <si>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</si>
  <si>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</si>
  <si>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</si>
  <si>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</si>
  <si>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</si>
  <si>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</si>
  <si>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</si>
  <si>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</si>
  <si>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</si>
  <si>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</si>
  <si>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</si>
  <si>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</si>
  <si>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</si>
  <si>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</si>
  <si>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</si>
  <si>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</si>
  <si>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</si>
  <si>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</si>
  <si>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</si>
  <si>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</si>
  <si>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</si>
  <si>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</si>
  <si>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</si>
  <si>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</si>
  <si>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</si>
  <si>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</si>
  <si>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</si>
  <si>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</si>
  <si>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</si>
  <si>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</si>
  <si>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</si>
  <si>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</si>
  <si>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</si>
  <si>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</si>
  <si>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</si>
  <si>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</si>
  <si>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</si>
  <si>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</si>
  <si>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</si>
  <si>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</si>
  <si>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</si>
  <si>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</si>
  <si>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</si>
  <si>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</si>
  <si>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</si>
  <si>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</si>
  <si>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</si>
  <si>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</si>
  <si>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</si>
  <si>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</si>
  <si>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</si>
  <si>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</si>
  <si>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</si>
  <si>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</si>
  <si>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</si>
  <si>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</si>
  <si>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</si>
  <si>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</si>
  <si>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</si>
  <si>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</si>
  <si>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</si>
  <si>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</si>
  <si>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</si>
  <si>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</si>
  <si>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</si>
  <si>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</si>
  <si>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</si>
  <si>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</si>
  <si>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</si>
  <si>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</si>
  <si>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</si>
  <si>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</si>
  <si>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</si>
  <si>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</si>
  <si>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</si>
  <si>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</si>
  <si>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</si>
  <si>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</si>
  <si>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</si>
  <si>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</si>
  <si>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</si>
  <si>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</si>
  <si>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</si>
  <si>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</si>
  <si>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</si>
  <si>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</si>
  <si>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</si>
  <si>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</si>
  <si>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</si>
  <si>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</si>
  <si>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</si>
  <si>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</si>
  <si>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</si>
  <si>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</si>
  <si>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</si>
  <si>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</si>
  <si>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</si>
  <si>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</si>
  <si>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</si>
  <si>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</si>
  <si>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</si>
  <si>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</si>
  <si>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</si>
  <si>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</si>
  <si>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</si>
  <si>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</si>
  <si>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</si>
  <si>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</si>
  <si>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</si>
  <si>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</si>
  <si>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</si>
  <si>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</si>
  <si>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</si>
  <si>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</si>
  <si>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</si>
  <si>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</si>
  <si>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</si>
  <si>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</si>
  <si>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</si>
  <si>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</si>
  <si>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</si>
  <si>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</si>
  <si>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</si>
  <si>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</si>
  <si>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</si>
  <si>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</si>
  <si>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</si>
  <si>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</si>
  <si>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</si>
  <si>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</si>
  <si>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</si>
  <si>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</si>
  <si>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</si>
  <si>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</si>
  <si>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</si>
  <si>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</si>
  <si>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</si>
  <si>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</si>
  <si>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</si>
  <si>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</si>
  <si>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</si>
  <si>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</si>
  <si>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</si>
  <si>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</si>
  <si>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</si>
  <si>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</si>
  <si>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</si>
  <si>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</si>
  <si>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</si>
  <si>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</si>
  <si>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</si>
  <si>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</si>
  <si>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</si>
  <si>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</si>
  <si>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</si>
  <si>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</si>
  <si>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</si>
  <si>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</si>
  <si>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</si>
  <si>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</si>
  <si>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</si>
  <si>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</si>
  <si>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</si>
  <si>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</si>
  <si>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</si>
  <si>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</si>
  <si>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</si>
  <si>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</si>
  <si>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</si>
  <si>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</si>
  <si>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</si>
  <si>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</si>
  <si>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</si>
  <si>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</si>
  <si>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</si>
  <si>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</si>
  <si>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</si>
  <si>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</si>
  <si>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</si>
  <si>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</si>
  <si>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</si>
  <si>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</si>
  <si>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</si>
  <si>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</si>
  <si>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</si>
  <si>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</si>
  <si>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</si>
  <si>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</si>
  <si>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</si>
  <si>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</si>
  <si>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</si>
  <si>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</si>
  <si>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</si>
  <si>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</si>
  <si>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</si>
  <si>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</si>
  <si>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</si>
  <si>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</si>
  <si>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</si>
  <si>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</si>
  <si>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</si>
  <si>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</si>
  <si>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</si>
  <si>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</si>
  <si>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</si>
  <si>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</si>
  <si>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</si>
  <si>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</si>
  <si>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</si>
  <si>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</si>
  <si>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</si>
  <si>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</si>
  <si>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</si>
  <si>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</si>
  <si>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</si>
  <si>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</si>
  <si>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</si>
  <si>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</si>
  <si>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</si>
  <si>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</si>
  <si>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</si>
  <si>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</si>
  <si>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</si>
  <si>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</si>
  <si>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</si>
  <si>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</si>
  <si>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</si>
  <si>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</si>
  <si>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</si>
  <si>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</si>
  <si>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</si>
  <si>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</si>
  <si>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</si>
  <si>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</si>
  <si>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</si>
  <si>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</si>
  <si>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</si>
  <si>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</si>
  <si>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</si>
  <si>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</si>
  <si>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</si>
  <si>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</si>
  <si>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</si>
  <si>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</si>
  <si>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</si>
  <si>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</si>
  <si>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</si>
  <si>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</si>
  <si>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</si>
  <si>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</si>
  <si>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</si>
  <si>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</si>
  <si>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</si>
  <si>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</si>
  <si>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</si>
  <si>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</si>
  <si>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</si>
  <si>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</si>
  <si>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</si>
  <si>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</si>
  <si>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</si>
  <si>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</si>
  <si>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</si>
  <si>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</si>
  <si>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</si>
  <si>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</si>
  <si>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</si>
  <si>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</si>
  <si>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</si>
  <si>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</si>
  <si>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</si>
  <si>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</si>
  <si>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</si>
  <si>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</si>
  <si>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</si>
  <si>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</si>
  <si>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</si>
  <si>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</si>
  <si>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</si>
  <si>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</si>
  <si>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</si>
  <si>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</si>
  <si>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</si>
  <si>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</si>
  <si>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</si>
  <si>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</si>
  <si>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</si>
  <si>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</si>
  <si>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</si>
  <si>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</si>
  <si>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</si>
  <si>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</si>
  <si>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</si>
  <si>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</si>
  <si>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</si>
  <si>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</si>
  <si>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</si>
  <si>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</si>
  <si>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</si>
  <si>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</si>
  <si>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</si>
  <si>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</si>
  <si>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</si>
  <si>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</si>
  <si>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</si>
  <si>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</si>
  <si>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</si>
  <si>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</si>
  <si>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</si>
  <si>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</si>
  <si>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</si>
  <si>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</si>
  <si>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</si>
  <si>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</si>
  <si>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</si>
  <si>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</si>
  <si>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</si>
  <si>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</si>
  <si>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</si>
  <si>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</si>
  <si>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</si>
  <si>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</si>
  <si>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</si>
  <si>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</si>
  <si>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</si>
  <si>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</si>
  <si>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</si>
  <si>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</si>
  <si>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</si>
  <si>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</si>
  <si>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</si>
  <si>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</si>
  <si>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</si>
  <si>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</si>
  <si>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</si>
  <si>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</si>
  <si>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</si>
  <si>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</si>
  <si>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</si>
  <si>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</si>
  <si>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</si>
  <si>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</si>
  <si>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</si>
  <si>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</si>
  <si>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</si>
  <si>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</si>
  <si>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</si>
  <si>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</si>
  <si>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</si>
  <si>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</si>
  <si>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</si>
  <si>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</si>
  <si>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</si>
  <si>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</si>
  <si>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</si>
  <si>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</si>
  <si>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</si>
  <si>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</si>
  <si>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</si>
  <si>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</si>
  <si>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</si>
  <si>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</si>
  <si>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</si>
  <si>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</si>
  <si>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</si>
  <si>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</si>
  <si>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</si>
  <si>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</si>
  <si>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</si>
  <si>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</si>
  <si>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</si>
  <si>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</si>
  <si>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</si>
  <si>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</si>
  <si>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</si>
  <si>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</si>
  <si>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</si>
  <si>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</si>
  <si>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</si>
  <si>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</si>
  <si>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</si>
  <si>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</si>
  <si>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</si>
  <si>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</si>
  <si>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</si>
  <si>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</si>
  <si>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</si>
  <si>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</si>
  <si>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</si>
  <si>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</si>
  <si>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</si>
  <si>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</si>
  <si>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</si>
  <si>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</si>
  <si>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</si>
  <si>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</si>
  <si>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</si>
  <si>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</si>
  <si>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</si>
  <si>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</si>
  <si>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</si>
  <si>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</si>
  <si>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</si>
  <si>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</si>
  <si>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</si>
  <si>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</si>
  <si>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</si>
  <si>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</si>
  <si>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</si>
  <si>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</si>
  <si>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</si>
  <si>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</si>
  <si>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</si>
  <si>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</si>
  <si>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</si>
  <si>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</si>
  <si>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</si>
  <si>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</si>
  <si>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</si>
  <si>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</si>
  <si>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</si>
  <si>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</si>
  <si>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</si>
  <si>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</si>
  <si>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</si>
  <si>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</si>
  <si>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</si>
  <si>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</si>
  <si>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</si>
  <si>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</si>
  <si>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</si>
  <si>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</si>
  <si>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</si>
  <si>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</si>
  <si>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</si>
  <si>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</si>
  <si>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</si>
  <si>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</si>
  <si>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</si>
  <si>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</si>
  <si>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</si>
  <si>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</si>
  <si>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</si>
  <si>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</si>
  <si>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</si>
  <si>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</si>
  <si>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</si>
  <si>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</si>
  <si>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</si>
  <si>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</si>
  <si>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</si>
  <si>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</si>
  <si>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</si>
  <si>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</si>
  <si>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</si>
  <si>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</si>
  <si>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</si>
  <si>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</si>
  <si>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</si>
  <si>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</si>
  <si>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</si>
  <si>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</si>
  <si>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</si>
  <si>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</si>
  <si>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</si>
  <si>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</si>
  <si>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</si>
  <si>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</si>
  <si>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</si>
  <si>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</si>
  <si>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</si>
  <si>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</si>
  <si>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</si>
  <si>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</si>
  <si>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</si>
  <si>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</si>
  <si>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</si>
  <si>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</si>
  <si>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</si>
  <si>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</si>
  <si>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</si>
  <si>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</si>
  <si>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</si>
  <si>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</si>
  <si>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</si>
  <si>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</si>
  <si>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</si>
  <si>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</si>
  <si>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</si>
  <si>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</si>
  <si>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</si>
  <si>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</si>
  <si>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</si>
  <si>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</si>
  <si>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</si>
  <si>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</si>
  <si>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</si>
  <si>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</si>
  <si>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</si>
  <si>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</si>
  <si>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</si>
  <si>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</si>
  <si>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</si>
  <si>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</si>
  <si>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</si>
  <si>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</si>
  <si>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</si>
  <si>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</si>
  <si>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</si>
  <si>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</si>
  <si>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</si>
  <si>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</si>
  <si>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</si>
  <si>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</si>
  <si>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</si>
  <si>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</si>
  <si>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</si>
  <si>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</si>
  <si>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</si>
  <si>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</si>
  <si>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</si>
  <si>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</si>
  <si>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</si>
  <si>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</si>
  <si>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</si>
  <si>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</si>
  <si>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</si>
  <si>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</si>
  <si>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</si>
  <si>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</si>
  <si>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</si>
  <si>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</si>
  <si>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</si>
  <si>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</si>
  <si>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</si>
  <si>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</si>
  <si>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</si>
  <si>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</si>
  <si>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</si>
  <si>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</si>
  <si>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</si>
  <si>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</si>
  <si>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</si>
  <si>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</si>
  <si>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</si>
  <si>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</si>
  <si>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</si>
  <si>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</si>
  <si>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</si>
  <si>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</si>
  <si>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</si>
  <si>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</si>
  <si>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</si>
  <si>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</si>
  <si>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</si>
  <si>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</si>
  <si>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</si>
  <si>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</si>
  <si>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</si>
  <si>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</si>
  <si>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</si>
  <si>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</si>
  <si>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</si>
  <si>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</si>
  <si>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</si>
  <si>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</si>
  <si>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</si>
  <si>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</si>
  <si>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</si>
  <si>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</si>
  <si>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</si>
  <si>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</si>
  <si>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</si>
  <si>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</si>
  <si>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</si>
  <si>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</si>
  <si>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</si>
  <si>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</si>
  <si>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</si>
  <si>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</si>
  <si>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</si>
  <si>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</si>
  <si>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</si>
  <si>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</si>
  <si>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</si>
  <si>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</si>
  <si>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</si>
  <si>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</si>
  <si>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</si>
  <si>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</si>
  <si>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</si>
  <si>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</si>
  <si>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</si>
  <si>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</si>
  <si>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</si>
  <si>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</si>
  <si>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</si>
  <si>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</si>
  <si>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</si>
  <si>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</si>
  <si>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</si>
  <si>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</si>
  <si>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</si>
  <si>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</si>
  <si>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</si>
  <si>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</si>
  <si>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</si>
  <si>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</si>
  <si>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</si>
  <si>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</si>
  <si>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</si>
  <si>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</si>
  <si>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</si>
  <si>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</si>
  <si>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</si>
  <si>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</si>
  <si>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</si>
  <si>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</si>
  <si>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</si>
  <si>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</si>
  <si>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</si>
  <si>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</si>
  <si>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</si>
  <si>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</si>
  <si>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</si>
  <si>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</si>
  <si>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</si>
  <si>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</si>
  <si>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</si>
  <si>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</si>
  <si>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</si>
  <si>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</si>
  <si>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</si>
  <si>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</si>
  <si>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</si>
  <si>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</si>
  <si>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</si>
  <si>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</si>
  <si>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</si>
  <si>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</si>
  <si>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</si>
  <si>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</si>
  <si>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</si>
  <si>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</si>
  <si>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</si>
  <si>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</si>
  <si>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</si>
  <si>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</si>
  <si>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</si>
  <si>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</si>
  <si>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</si>
  <si>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</si>
  <si>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</si>
  <si>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</si>
  <si>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</si>
  <si>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</si>
  <si>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</si>
  <si>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</si>
  <si>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</si>
  <si>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</si>
  <si>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</si>
  <si>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</si>
  <si>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</si>
  <si>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</si>
  <si>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</si>
  <si>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</si>
  <si>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</si>
  <si>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</si>
  <si>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</si>
  <si>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</si>
  <si>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</si>
  <si>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</si>
  <si>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</si>
  <si>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</si>
  <si>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</si>
  <si>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</si>
  <si>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</si>
  <si>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</si>
  <si>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</si>
  <si>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</si>
  <si>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</si>
  <si>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</si>
  <si>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</si>
  <si>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</si>
  <si>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</si>
  <si>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</si>
  <si>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</si>
  <si>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</si>
  <si>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</si>
  <si>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</si>
  <si>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</si>
  <si>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</si>
  <si>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</si>
  <si>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</si>
  <si>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</si>
  <si>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</si>
  <si>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</si>
  <si>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</si>
  <si>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</si>
  <si>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</si>
  <si>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</si>
  <si>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</si>
  <si>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</si>
  <si>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</si>
  <si>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</si>
  <si>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</si>
  <si>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</si>
  <si>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</si>
  <si>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</si>
  <si>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</si>
  <si>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</si>
  <si>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</si>
  <si>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</si>
  <si>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</si>
  <si>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</si>
  <si>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</si>
  <si>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</si>
  <si>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</si>
  <si>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</si>
  <si>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</si>
  <si>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</si>
  <si>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</si>
  <si>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</si>
  <si>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</si>
  <si>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</si>
  <si>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</si>
  <si>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</si>
  <si>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</si>
  <si>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</si>
  <si>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</si>
  <si>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</si>
  <si>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</si>
  <si>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</si>
  <si>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</si>
  <si>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</si>
  <si>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</si>
  <si>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</si>
  <si>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</si>
  <si>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</si>
  <si>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</si>
  <si>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</si>
  <si>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</si>
  <si>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</si>
  <si>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</si>
  <si>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</si>
  <si>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</si>
  <si>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</si>
  <si>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</si>
  <si>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</si>
  <si>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</si>
  <si>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</si>
  <si>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</si>
  <si>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</si>
  <si>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</si>
  <si>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</si>
  <si>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</si>
  <si>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</si>
  <si>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</si>
  <si>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</si>
  <si>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</si>
  <si>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</si>
  <si>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</si>
  <si>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</si>
  <si>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</si>
  <si>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</si>
  <si>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</si>
  <si>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</si>
  <si>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</si>
  <si>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</si>
  <si>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</si>
  <si>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</si>
  <si>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</si>
  <si>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</si>
  <si>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</si>
  <si>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</si>
  <si>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</si>
  <si>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</si>
  <si>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</si>
  <si>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</si>
  <si>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</si>
  <si>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</si>
  <si>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</si>
  <si>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</si>
  <si>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</si>
  <si>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</si>
  <si>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</si>
  <si>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</si>
  <si>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</si>
  <si>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</si>
  <si>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</si>
  <si>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</si>
  <si>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</si>
  <si>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</si>
  <si>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</si>
  <si>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</si>
  <si>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</si>
  <si>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</si>
  <si>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</si>
  <si>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</si>
  <si>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</si>
  <si>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</si>
  <si>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</si>
  <si>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</si>
  <si>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</si>
  <si>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</si>
  <si>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</si>
  <si>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</si>
  <si>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</si>
  <si>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</si>
  <si>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</si>
  <si>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</si>
  <si>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</si>
  <si>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</si>
  <si>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</si>
  <si>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</si>
  <si>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</si>
  <si>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</si>
  <si>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</si>
  <si>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</si>
  <si>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</si>
  <si>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</si>
  <si>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</si>
  <si>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</si>
  <si>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</si>
  <si>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</si>
  <si>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</si>
  <si>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</si>
  <si>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</si>
  <si>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</si>
  <si>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</si>
  <si>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</si>
  <si>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</si>
  <si>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</si>
  <si>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</si>
  <si>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</si>
  <si>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</si>
  <si>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</si>
  <si>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</si>
  <si>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</si>
  <si>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</si>
  <si>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</si>
  <si>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</si>
  <si>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</si>
  <si>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</si>
  <si>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</si>
  <si>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</si>
  <si>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</si>
  <si>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</si>
  <si>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</si>
  <si>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</si>
  <si>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</si>
  <si>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</si>
  <si>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</si>
  <si>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</si>
  <si>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</si>
  <si>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</si>
  <si>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</si>
  <si>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</si>
  <si>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</si>
  <si>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</si>
  <si>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</si>
  <si>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</si>
  <si>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</si>
  <si>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</si>
  <si>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</si>
  <si>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</si>
  <si>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</si>
  <si>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</si>
  <si>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</si>
  <si>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</si>
  <si>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</si>
  <si>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</si>
  <si>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</si>
  <si>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</si>
  <si>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</si>
  <si>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</si>
  <si>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</si>
  <si>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</si>
  <si>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</si>
  <si>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</si>
  <si>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</si>
  <si>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</si>
  <si>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</si>
  <si>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</si>
  <si>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</si>
  <si>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</si>
  <si>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</si>
  <si>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</si>
  <si>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</si>
  <si>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</si>
  <si>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</si>
  <si>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</si>
  <si>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</si>
  <si>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</si>
  <si>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</si>
  <si>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</si>
  <si>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</si>
  <si>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</si>
  <si>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</si>
  <si>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</si>
  <si>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</si>
  <si>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</si>
  <si>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</si>
  <si>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</si>
  <si>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</si>
  <si>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</si>
  <si>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</si>
  <si>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</si>
  <si>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</si>
  <si>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</si>
  <si>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</si>
  <si>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</si>
  <si>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</si>
  <si>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</si>
  <si>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</si>
  <si>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</si>
  <si>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</si>
  <si>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</si>
  <si>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</si>
  <si>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</si>
  <si>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</si>
  <si>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</si>
  <si>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</si>
  <si>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</si>
  <si>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</si>
  <si>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</si>
  <si>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</si>
  <si>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</si>
  <si>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</si>
  <si>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</si>
  <si>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</si>
  <si>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</si>
  <si>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</si>
  <si>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</si>
  <si>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</si>
  <si>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</si>
  <si>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</si>
  <si>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</si>
  <si>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</si>
  <si>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</si>
  <si>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</si>
  <si>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</si>
  <si>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</si>
  <si>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</si>
  <si>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</si>
  <si>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</si>
  <si>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</si>
  <si>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</si>
  <si>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</si>
  <si>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</si>
  <si>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</si>
  <si>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</si>
  <si>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</si>
  <si>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</si>
  <si>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</si>
  <si>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</si>
  <si>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</si>
  <si>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</si>
  <si>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</si>
  <si>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</si>
  <si>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</si>
  <si>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</si>
  <si>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</si>
  <si>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</si>
  <si>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</si>
  <si>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</si>
  <si>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</si>
  <si>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</si>
  <si>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</si>
  <si>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</si>
  <si>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</si>
  <si>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</si>
  <si>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</si>
  <si>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</si>
  <si>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</si>
  <si>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</si>
  <si>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</si>
  <si>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</si>
  <si>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</si>
  <si>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</si>
  <si>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</si>
  <si>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</si>
  <si>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</si>
  <si>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</si>
  <si>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</si>
  <si>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</si>
  <si>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</si>
  <si>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</si>
  <si>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</si>
  <si>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</si>
  <si>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</si>
  <si>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</si>
  <si>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</si>
  <si>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</si>
  <si>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</si>
  <si>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</si>
  <si>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</si>
  <si>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</si>
  <si>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</si>
  <si>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</si>
  <si>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</si>
  <si>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</si>
  <si>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</si>
  <si>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</si>
  <si>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</si>
  <si>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</si>
  <si>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</si>
  <si>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</si>
  <si>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</si>
  <si>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</si>
  <si>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</si>
  <si>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</si>
  <si>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</si>
  <si>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</si>
  <si>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</si>
  <si>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</si>
  <si>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</si>
  <si>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</si>
  <si>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</si>
  <si>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</si>
  <si>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</si>
  <si>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</si>
  <si>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</si>
  <si>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</si>
  <si>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</si>
  <si>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</si>
  <si>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</si>
  <si>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</si>
  <si>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</si>
  <si>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</si>
  <si>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</si>
  <si>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</si>
  <si>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</si>
  <si>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</si>
  <si>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</si>
  <si>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</si>
  <si>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</si>
  <si>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</si>
  <si>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</si>
  <si>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</si>
  <si>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</si>
  <si>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</si>
  <si>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</si>
  <si>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</si>
  <si>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</si>
  <si>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</si>
  <si>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</si>
  <si>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</si>
  <si>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</si>
  <si>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</si>
  <si>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</si>
  <si>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</si>
  <si>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</si>
  <si>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</si>
  <si>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</si>
  <si>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</si>
  <si>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</si>
  <si>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</si>
  <si>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</si>
  <si>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</si>
  <si>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</si>
  <si>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</si>
  <si>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</si>
  <si>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</si>
  <si>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</si>
  <si>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</si>
  <si>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</si>
  <si>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</si>
  <si>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</si>
  <si>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</si>
  <si>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</si>
  <si>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</si>
  <si>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</si>
  <si>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</si>
  <si>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</si>
  <si>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</si>
  <si>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</si>
  <si>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</si>
  <si>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</si>
  <si>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</si>
  <si>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</si>
  <si>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</si>
  <si>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</si>
  <si>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</si>
  <si>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</si>
  <si>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</si>
  <si>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</si>
  <si>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</si>
  <si>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</si>
  <si>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</si>
  <si>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</si>
  <si>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</si>
  <si>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</si>
  <si>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</si>
  <si>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</si>
  <si>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</si>
  <si>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</si>
  <si>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</si>
  <si>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</si>
  <si>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</si>
  <si>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</si>
  <si>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</si>
  <si>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</si>
  <si>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</si>
  <si>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</si>
  <si>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</si>
  <si>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</si>
  <si>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</si>
  <si>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</si>
  <si>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</si>
  <si>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</si>
  <si>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</si>
  <si>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</si>
  <si>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</si>
  <si>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</si>
  <si>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</si>
  <si>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</si>
  <si>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</si>
  <si>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</si>
  <si>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</si>
  <si>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</si>
  <si>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</si>
  <si>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</si>
  <si>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</si>
  <si>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</si>
  <si>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</si>
  <si>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</si>
  <si>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</si>
  <si>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</si>
  <si>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</si>
  <si>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</si>
  <si>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</si>
  <si>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</si>
  <si>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</si>
  <si>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</si>
  <si>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</si>
  <si>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</si>
  <si>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</si>
  <si>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</si>
  <si>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</si>
  <si>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</si>
  <si>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</si>
  <si>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</si>
  <si>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</si>
  <si>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</si>
  <si>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</si>
  <si>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</si>
  <si>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</si>
  <si>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</si>
  <si>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</si>
  <si>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</si>
  <si>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</si>
  <si>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</si>
  <si>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</si>
  <si>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</si>
  <si>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</si>
  <si>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</si>
  <si>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</si>
  <si>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</si>
  <si>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</si>
  <si>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</si>
  <si>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</si>
  <si>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</si>
  <si>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</si>
  <si>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</si>
  <si>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</si>
  <si>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</si>
  <si>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</si>
  <si>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</si>
  <si>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</si>
  <si>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</si>
  <si>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</si>
  <si>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</si>
  <si>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</si>
  <si>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</si>
  <si>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</si>
  <si>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</si>
  <si>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</si>
  <si>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</si>
  <si>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</si>
  <si>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</si>
  <si>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</si>
  <si>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</si>
  <si>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</si>
  <si>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</si>
  <si>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</si>
  <si>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</si>
  <si>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</si>
  <si>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</si>
  <si>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</si>
  <si>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</si>
  <si>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</si>
  <si>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</si>
  <si>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</si>
  <si>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</si>
  <si>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</si>
  <si>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</si>
  <si>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</si>
  <si>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</si>
  <si>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</si>
  <si>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</si>
  <si>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</si>
  <si>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</si>
  <si>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</si>
  <si>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</si>
  <si>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</si>
  <si>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</si>
  <si>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</si>
  <si>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</si>
  <si>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</si>
  <si>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</si>
  <si>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</si>
  <si>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</si>
  <si>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</si>
  <si>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</si>
  <si>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</si>
  <si>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</si>
  <si>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</si>
  <si>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</si>
  <si>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</si>
  <si>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</si>
  <si>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</si>
  <si>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</si>
  <si>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</si>
  <si>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</si>
  <si>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</si>
  <si>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</si>
  <si>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</si>
  <si>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</si>
  <si>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</si>
  <si>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</si>
  <si>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</si>
  <si>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</si>
  <si>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</si>
  <si>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</si>
  <si>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</si>
  <si>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</si>
  <si>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</si>
  <si>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</si>
  <si>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</si>
  <si>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</si>
  <si>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</si>
  <si>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</si>
  <si>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</si>
  <si>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</si>
  <si>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</si>
  <si>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</si>
  <si>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</si>
  <si>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</si>
  <si>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</si>
  <si>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</si>
  <si>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</si>
  <si>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</si>
  <si>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</si>
  <si>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</si>
  <si>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</si>
  <si>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</si>
  <si>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</si>
  <si>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</si>
  <si>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</si>
  <si>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</si>
  <si>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</si>
  <si>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</si>
  <si>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</si>
  <si>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</si>
  <si>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</si>
  <si>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</si>
  <si>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</si>
  <si>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</si>
  <si>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</si>
  <si>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</si>
  <si>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</si>
  <si>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</si>
  <si>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</si>
  <si>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</si>
  <si>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</si>
  <si>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</si>
  <si>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</si>
  <si>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</si>
  <si>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</si>
  <si>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</si>
  <si>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</si>
  <si>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</si>
  <si>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</si>
  <si>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</si>
  <si>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</si>
  <si>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</si>
  <si>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</si>
  <si>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</si>
  <si>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</si>
  <si>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</si>
  <si>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</si>
  <si>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</si>
  <si>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</si>
  <si>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</si>
  <si>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</si>
  <si>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</si>
  <si>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</si>
  <si>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</si>
  <si>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</si>
  <si>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</si>
  <si>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</si>
  <si>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</si>
  <si>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</si>
  <si>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</si>
  <si>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</si>
  <si>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</si>
  <si>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</si>
  <si>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</si>
  <si>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</si>
  <si>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</si>
  <si>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</si>
  <si>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</si>
  <si>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</si>
  <si>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</si>
  <si>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</si>
  <si>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</si>
  <si>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</si>
  <si>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</si>
  <si>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</si>
  <si>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</si>
  <si>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</si>
  <si>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</si>
  <si>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</si>
  <si>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</si>
  <si>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</si>
  <si>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</si>
  <si>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</si>
  <si>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</si>
  <si>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</si>
  <si>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</si>
  <si>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</si>
  <si>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</si>
  <si>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</si>
  <si>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</si>
  <si>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</si>
  <si>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</si>
  <si>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</si>
  <si>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</si>
  <si>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</si>
  <si>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</si>
  <si>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</si>
  <si>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</si>
  <si>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</si>
  <si>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</si>
  <si>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</si>
  <si>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</si>
  <si>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</si>
  <si>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</si>
  <si>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</si>
  <si>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</si>
  <si>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</si>
  <si>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</si>
  <si>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</si>
  <si>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</si>
  <si>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</si>
  <si>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</si>
  <si>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</si>
  <si>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</si>
  <si>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</si>
  <si>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</si>
  <si>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</si>
  <si>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</si>
  <si>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</si>
  <si>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</si>
  <si>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</si>
  <si>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</si>
  <si>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</si>
  <si>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</si>
  <si>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</si>
  <si>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</si>
  <si>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</si>
  <si>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</si>
  <si>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</si>
  <si>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</si>
  <si>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</si>
  <si>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</si>
  <si>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</si>
  <si>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</si>
  <si>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</si>
  <si>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</si>
  <si>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</si>
  <si>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</si>
  <si>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</si>
  <si>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</si>
  <si>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</si>
  <si>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</si>
  <si>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</si>
  <si>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</si>
  <si>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</si>
  <si>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</si>
  <si>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</si>
  <si>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</si>
  <si>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</si>
  <si>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</si>
  <si>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</si>
  <si>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</si>
  <si>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</si>
  <si>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</si>
  <si>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</si>
  <si>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</si>
  <si>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</si>
  <si>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</si>
  <si>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</si>
  <si>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</si>
  <si>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</si>
  <si>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</si>
  <si>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</si>
  <si>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</si>
  <si>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</si>
  <si>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</si>
  <si>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</si>
  <si>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</si>
  <si>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</si>
  <si>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</si>
  <si>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</si>
  <si>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</si>
  <si>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</si>
  <si>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</si>
  <si>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</si>
  <si>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</si>
  <si>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</si>
  <si>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</si>
  <si>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</si>
  <si>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</si>
  <si>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</si>
  <si>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</si>
  <si>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</si>
  <si>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</si>
  <si>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</si>
  <si>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</si>
  <si>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</si>
  <si>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</si>
  <si>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</si>
  <si>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</si>
  <si>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</si>
  <si>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</si>
  <si>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</si>
  <si>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</si>
  <si>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</si>
  <si>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</si>
  <si>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</si>
  <si>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</si>
  <si>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</si>
  <si>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</si>
  <si>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</si>
  <si>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</si>
  <si>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</si>
  <si>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</si>
  <si>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</si>
  <si>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</si>
  <si>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</si>
  <si>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</si>
  <si>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</si>
  <si>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</si>
  <si>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</si>
  <si>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</si>
  <si>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</si>
  <si>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</si>
  <si>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</si>
  <si>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</si>
  <si>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</si>
  <si>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</si>
  <si>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</si>
  <si>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</si>
  <si>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</si>
  <si>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</si>
  <si>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</si>
  <si>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</si>
  <si>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</si>
  <si>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</si>
  <si>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</si>
  <si>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</si>
  <si>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</si>
  <si>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</si>
  <si>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</si>
  <si>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</si>
  <si>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</si>
  <si>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</si>
  <si>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</si>
  <si>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</si>
  <si>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</si>
  <si>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</si>
  <si>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</si>
  <si>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</si>
  <si>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</si>
  <si>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</si>
  <si>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</si>
  <si>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</si>
  <si>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</si>
  <si>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</si>
  <si>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</si>
  <si>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</si>
  <si>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</si>
  <si>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</si>
  <si>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</si>
  <si>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</si>
  <si>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</si>
  <si>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</si>
  <si>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</si>
  <si>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</si>
  <si>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</si>
  <si>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</si>
  <si>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</si>
  <si>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</si>
  <si>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</si>
  <si>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</si>
  <si>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</si>
  <si>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</si>
  <si>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</si>
  <si>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</si>
  <si>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</si>
  <si>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</si>
  <si>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</si>
  <si>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</si>
  <si>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</si>
  <si>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</si>
  <si>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</si>
  <si>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</si>
  <si>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</si>
  <si>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</si>
  <si>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</si>
  <si>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</si>
  <si>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</si>
  <si>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</si>
  <si>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</si>
  <si>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</si>
  <si>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</si>
  <si>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</si>
  <si>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</si>
  <si>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</si>
  <si>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</si>
  <si>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</si>
  <si>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</si>
  <si>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</si>
  <si>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</si>
  <si>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</si>
  <si>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</si>
  <si>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</si>
  <si>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</si>
  <si>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</si>
  <si>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</si>
  <si>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</si>
  <si>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</si>
  <si>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</si>
  <si>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</si>
  <si>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</si>
  <si>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</si>
  <si>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</si>
  <si>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</si>
  <si>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</si>
  <si>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</si>
  <si>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</si>
  <si>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</si>
  <si>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</si>
  <si>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</si>
  <si>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</si>
  <si>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</si>
  <si>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</si>
  <si>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</si>
  <si>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</si>
  <si>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</si>
  <si>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</si>
  <si>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</si>
  <si>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</si>
  <si>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</si>
  <si>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</si>
  <si>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</si>
  <si>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</si>
  <si>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</si>
  <si>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</si>
  <si>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</si>
  <si>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</si>
  <si>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</si>
  <si>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</si>
  <si>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</si>
  <si>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</si>
  <si>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</si>
  <si>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</si>
  <si>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</si>
  <si>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</si>
  <si>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</si>
  <si>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</si>
  <si>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</si>
  <si>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</si>
  <si>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</si>
  <si>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</si>
  <si>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</si>
  <si>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</si>
  <si>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</si>
  <si>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</si>
  <si>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</si>
  <si>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</si>
  <si>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</si>
  <si>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</si>
  <si>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</si>
  <si>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</si>
  <si>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</si>
  <si>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</si>
  <si>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</si>
  <si>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</si>
  <si>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</si>
  <si>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</si>
  <si>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</si>
  <si>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</si>
  <si>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</si>
  <si>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</si>
  <si>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</si>
  <si>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</si>
  <si>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</si>
  <si>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</si>
  <si>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</si>
  <si>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</si>
  <si>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</si>
  <si>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</si>
  <si>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</si>
  <si>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</si>
  <si>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</si>
  <si>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</si>
  <si>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</si>
  <si>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</si>
  <si>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</si>
  <si>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</si>
  <si>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</si>
  <si>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</si>
  <si>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</si>
  <si>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</si>
  <si>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</si>
  <si>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</si>
  <si>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</si>
  <si>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</si>
  <si>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</si>
  <si>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</si>
  <si>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</si>
  <si>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</si>
  <si>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</si>
  <si>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</si>
  <si>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</si>
  <si>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</si>
  <si>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</si>
  <si>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</si>
  <si>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</si>
  <si>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</si>
  <si>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</si>
  <si>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</si>
  <si>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</si>
  <si>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</si>
  <si>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</si>
  <si>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</si>
  <si>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</si>
  <si>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</si>
  <si>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</si>
  <si>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</si>
  <si>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</si>
  <si>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</si>
  <si>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</si>
  <si>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</si>
  <si>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</si>
  <si>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</si>
  <si>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</si>
  <si>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</si>
  <si>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</si>
  <si>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</si>
  <si>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</si>
  <si>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</si>
  <si>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</si>
  <si>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</si>
  <si>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</si>
  <si>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</si>
  <si>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</si>
  <si>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</si>
  <si>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</si>
  <si>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</si>
  <si>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</si>
  <si>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</si>
  <si>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</si>
  <si>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</si>
  <si>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</si>
  <si>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</si>
  <si>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</si>
  <si>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</si>
  <si>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</si>
  <si>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</si>
  <si>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</si>
  <si>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</si>
  <si>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</si>
  <si>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</si>
  <si>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</si>
  <si>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</si>
  <si>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</si>
  <si>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</si>
  <si>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</si>
  <si>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</si>
  <si>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</si>
  <si>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</si>
  <si>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</si>
  <si>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</si>
  <si>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</si>
  <si>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</si>
  <si>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</si>
  <si>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</si>
  <si>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</si>
  <si>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</si>
  <si>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</si>
  <si>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</si>
  <si>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</si>
  <si>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</si>
  <si>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</si>
  <si>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</si>
  <si>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</si>
  <si>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</si>
  <si>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</si>
  <si>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</si>
  <si>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</si>
  <si>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</si>
  <si>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</si>
  <si>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</si>
  <si>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</si>
  <si>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</si>
  <si>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</si>
  <si>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</si>
  <si>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</si>
  <si>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</si>
  <si>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</si>
  <si>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</si>
  <si>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</si>
  <si>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</si>
  <si>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</si>
  <si>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</si>
  <si>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</si>
  <si>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</si>
  <si>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</si>
  <si>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</si>
  <si>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</si>
  <si>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</si>
  <si>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</si>
  <si>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</si>
  <si>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</si>
  <si>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</si>
  <si>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</si>
  <si>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</si>
  <si>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</si>
  <si>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</si>
  <si>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</si>
  <si>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</si>
  <si>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</si>
  <si>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</si>
  <si>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</si>
  <si>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</si>
  <si>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</si>
  <si>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</si>
  <si>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</si>
  <si>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</si>
  <si>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</si>
  <si>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</si>
  <si>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</si>
  <si>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</si>
  <si>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</si>
  <si>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</si>
  <si>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</si>
  <si>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</si>
  <si>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</si>
  <si>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</si>
  <si>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</si>
  <si>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</si>
  <si>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</si>
  <si>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</si>
  <si>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</si>
  <si>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</si>
  <si>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</si>
  <si>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</si>
  <si>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</si>
  <si>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</si>
  <si>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</si>
  <si>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</si>
  <si>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</si>
  <si>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</si>
  <si>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</si>
  <si>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</si>
  <si>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</si>
  <si>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</si>
  <si>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</si>
  <si>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</si>
  <si>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</si>
  <si>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</si>
  <si>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</si>
  <si>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</si>
  <si>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</si>
  <si>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</si>
  <si>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</si>
  <si>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</si>
  <si>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</si>
  <si>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</si>
  <si>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</si>
  <si>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</si>
  <si>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</si>
  <si>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</si>
  <si>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</si>
  <si>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</si>
  <si>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</si>
  <si>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</si>
  <si>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</si>
  <si>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</si>
  <si>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</si>
  <si>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</si>
  <si>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</si>
  <si>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</si>
  <si>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</si>
  <si>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</si>
  <si>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</si>
  <si>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</si>
  <si>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</si>
  <si>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</si>
  <si>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</si>
  <si>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</si>
  <si>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</si>
  <si>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</si>
  <si>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</si>
  <si>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</si>
  <si>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</si>
  <si>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</si>
  <si>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</si>
  <si>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</si>
  <si>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</si>
  <si>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</si>
  <si>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</si>
  <si>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</si>
  <si>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</si>
  <si>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</si>
  <si>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</si>
  <si>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</si>
  <si>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</si>
  <si>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</si>
  <si>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</si>
  <si>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</si>
  <si>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</si>
  <si>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</si>
  <si>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</si>
  <si>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</si>
  <si>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</si>
  <si>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</si>
  <si>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</si>
  <si>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</si>
  <si>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</si>
  <si>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</si>
  <si>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</si>
  <si>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</si>
  <si>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</si>
  <si>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</si>
  <si>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</si>
  <si>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</si>
  <si>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</si>
  <si>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</si>
  <si>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</si>
  <si>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</si>
  <si>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</si>
  <si>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</si>
  <si>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</si>
  <si>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</si>
  <si>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</si>
  <si>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</si>
  <si>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</si>
  <si>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</si>
  <si>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</si>
  <si>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</si>
  <si>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</si>
  <si>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</si>
  <si>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</si>
  <si>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</si>
  <si>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</si>
  <si>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</si>
  <si>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</si>
  <si>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</si>
  <si>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</si>
  <si>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</si>
  <si>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</si>
  <si>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</si>
  <si>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</si>
  <si>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</si>
  <si>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</si>
  <si>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</si>
  <si>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</si>
  <si>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</si>
  <si>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</si>
  <si>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</si>
  <si>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</si>
  <si>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</si>
  <si>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</si>
  <si>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</si>
  <si>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</si>
  <si>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</si>
  <si>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</si>
  <si>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</si>
  <si>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</si>
  <si>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</si>
  <si>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</si>
  <si>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</si>
  <si>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</si>
  <si>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</si>
  <si>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</si>
  <si>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</si>
  <si>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</si>
  <si>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</si>
  <si>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</si>
  <si>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</si>
  <si>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</si>
  <si>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</si>
  <si>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</si>
  <si>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</si>
  <si>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</si>
  <si>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</si>
  <si>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</si>
  <si>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</si>
  <si>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</si>
  <si>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</si>
  <si>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</si>
  <si>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</si>
  <si>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</si>
  <si>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</si>
  <si>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</si>
  <si>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</si>
  <si>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</si>
  <si>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</si>
  <si>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</si>
  <si>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</si>
  <si>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</si>
  <si>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</si>
  <si>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</si>
  <si>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</si>
  <si>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</si>
  <si>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</si>
  <si>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</si>
  <si>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</si>
  <si>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</si>
  <si>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</si>
  <si>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</si>
  <si>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</si>
  <si>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</si>
  <si>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</si>
  <si>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</si>
  <si>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</si>
  <si>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</si>
  <si>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</si>
  <si>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</si>
  <si>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</si>
  <si>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</si>
  <si>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</si>
  <si>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</si>
  <si>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</si>
  <si>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</si>
  <si>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</si>
  <si>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</si>
  <si>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</si>
  <si>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</si>
  <si>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</si>
  <si>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</si>
  <si>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</si>
  <si>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</si>
  <si>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</si>
  <si>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</si>
  <si>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</si>
  <si>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</si>
  <si>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</si>
  <si>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</si>
  <si>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</si>
  <si>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</si>
  <si>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</si>
  <si>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</si>
  <si>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</si>
  <si>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</si>
  <si>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</si>
  <si>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</si>
  <si>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</si>
  <si>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</si>
  <si>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</si>
  <si>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</si>
  <si>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</si>
  <si>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</si>
  <si>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</si>
  <si>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</si>
  <si>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</si>
  <si>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</si>
  <si>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</si>
  <si>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</si>
  <si>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</si>
  <si>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</si>
  <si>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</si>
  <si>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</si>
  <si>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</si>
  <si>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</si>
  <si>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</si>
  <si>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</si>
  <si>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</si>
  <si>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</si>
  <si>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</si>
  <si>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</si>
  <si>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</si>
  <si>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</si>
  <si>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</si>
  <si>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</si>
  <si>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</si>
  <si>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</si>
  <si>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</si>
  <si>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</si>
  <si>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</si>
  <si>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</si>
  <si>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</si>
  <si>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</si>
  <si>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</si>
  <si>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</si>
  <si>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</si>
  <si>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</si>
  <si>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</si>
  <si>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</si>
  <si>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</si>
  <si>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</si>
  <si>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</si>
  <si>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</si>
  <si>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</si>
  <si>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</si>
  <si>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</si>
  <si>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</si>
  <si>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</si>
  <si>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</si>
  <si>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</si>
  <si>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</si>
  <si>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</si>
  <si>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</si>
  <si>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</si>
  <si>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</si>
  <si>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</si>
  <si>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</si>
  <si>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</si>
  <si>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</si>
  <si>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</si>
  <si>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</si>
  <si>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</si>
  <si>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</si>
  <si>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</si>
  <si>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</si>
  <si>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</si>
  <si>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</si>
  <si>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</si>
  <si>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</si>
  <si>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</si>
  <si>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</si>
  <si>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</si>
  <si>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</si>
  <si>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</si>
  <si>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</si>
  <si>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</si>
  <si>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</si>
  <si>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</si>
  <si>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</si>
  <si>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</si>
  <si>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</si>
  <si>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</si>
  <si>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</si>
  <si>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</si>
  <si>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</si>
  <si>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</si>
  <si>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</si>
  <si>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</si>
  <si>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</si>
  <si>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</si>
  <si>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</si>
  <si>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</si>
  <si>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</si>
  <si>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</si>
  <si>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</si>
  <si>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</si>
  <si>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</si>
  <si>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</si>
  <si>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</si>
  <si>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</si>
  <si>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</si>
  <si>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</si>
  <si>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</si>
  <si>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</si>
  <si>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</si>
  <si>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</si>
  <si>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</si>
  <si>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</si>
  <si>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</si>
  <si>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</si>
  <si>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</si>
  <si>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</si>
  <si>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</si>
  <si>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</si>
  <si>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</si>
  <si>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</si>
  <si>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</si>
  <si>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</si>
  <si>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</si>
  <si>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</si>
  <si>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</si>
  <si>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</si>
  <si>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</si>
  <si>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</si>
  <si>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</si>
  <si>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</si>
  <si>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</si>
  <si>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</si>
  <si>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</si>
  <si>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</si>
  <si>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</si>
  <si>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</si>
  <si>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</si>
  <si>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</si>
  <si>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</si>
  <si>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</si>
  <si>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</si>
  <si>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</si>
  <si>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</si>
  <si>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</si>
  <si>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</si>
  <si>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</si>
  <si>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</si>
  <si>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</si>
  <si>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</si>
  <si>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</si>
  <si>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</si>
  <si>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</si>
  <si>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</si>
  <si>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</si>
  <si>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</si>
  <si>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</si>
  <si>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</si>
  <si>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</si>
  <si>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</si>
  <si>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</si>
  <si>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</si>
  <si>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</si>
  <si>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</si>
  <si>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</si>
  <si>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</si>
  <si>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</si>
  <si>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</si>
  <si>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</si>
  <si>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</si>
  <si>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</si>
  <si>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</si>
  <si>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</si>
  <si>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</si>
  <si>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</si>
  <si>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</si>
  <si>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</si>
  <si>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</si>
  <si>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</si>
  <si>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</si>
  <si>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</si>
  <si>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</si>
  <si>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</si>
  <si>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</si>
  <si>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</si>
  <si>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</si>
  <si>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</si>
  <si>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</si>
  <si>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</si>
  <si>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</si>
  <si>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</si>
  <si>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</si>
  <si>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</si>
  <si>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</si>
  <si>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</si>
  <si>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</si>
  <si>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</si>
  <si>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</si>
  <si>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</si>
  <si>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</si>
  <si>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</si>
  <si>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</si>
  <si>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</si>
  <si>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</si>
  <si>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</si>
  <si>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</si>
  <si>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</si>
  <si>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</si>
  <si>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</si>
  <si>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</si>
  <si>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</si>
  <si>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</si>
  <si>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</si>
  <si>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</si>
  <si>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</si>
  <si>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</si>
  <si>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</si>
  <si>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</si>
  <si>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</si>
  <si>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</si>
  <si>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</si>
  <si>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</si>
  <si>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</si>
  <si>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</si>
  <si>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</si>
  <si>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</si>
  <si>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</si>
  <si>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</si>
  <si>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</si>
  <si>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</si>
  <si>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</si>
  <si>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</si>
  <si>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</si>
  <si>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</si>
  <si>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</si>
  <si>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</si>
  <si>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</si>
  <si>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</si>
  <si>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</si>
  <si>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</si>
  <si>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</si>
  <si>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</si>
  <si>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</si>
  <si>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</si>
  <si>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</si>
  <si>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</si>
  <si>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</si>
  <si>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</si>
  <si>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</si>
  <si>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</si>
  <si>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</si>
  <si>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</si>
  <si>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</si>
  <si>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</si>
  <si>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</si>
  <si>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</si>
  <si>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</si>
  <si>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</si>
  <si>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</si>
  <si>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</si>
  <si>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</si>
  <si>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</si>
  <si>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</si>
  <si>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</si>
  <si>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</si>
  <si>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</si>
  <si>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</si>
  <si>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</si>
  <si>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</si>
  <si>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</si>
  <si>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</si>
  <si>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</si>
  <si>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</si>
  <si>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</si>
  <si>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</si>
  <si>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</si>
  <si>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</si>
  <si>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</si>
  <si>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</si>
  <si>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</si>
  <si>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</si>
  <si>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</si>
  <si>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</si>
  <si>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</si>
  <si>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</si>
  <si>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</si>
  <si>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</si>
  <si>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</si>
  <si>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</si>
  <si>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</si>
  <si>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</si>
  <si>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</si>
  <si>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</si>
  <si>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</si>
  <si>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</si>
  <si>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</si>
  <si>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</si>
  <si>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</si>
  <si>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</si>
  <si>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</si>
  <si>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</si>
  <si>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</si>
  <si>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</si>
  <si>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</si>
  <si>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</si>
  <si>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</si>
  <si>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</si>
  <si>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</si>
  <si>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</si>
  <si>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</si>
  <si>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</si>
  <si>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</si>
  <si>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</si>
  <si>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</si>
  <si>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</si>
  <si>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</si>
  <si>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</si>
  <si>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</si>
  <si>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</si>
  <si>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</si>
  <si>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</si>
  <si>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</si>
  <si>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</si>
  <si>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</si>
  <si>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</si>
  <si>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</si>
  <si>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</si>
  <si>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</si>
  <si>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</si>
  <si>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</si>
  <si>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</si>
  <si>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</si>
  <si>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</si>
  <si>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</si>
  <si>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</si>
  <si>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</si>
  <si>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</si>
  <si>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</si>
  <si>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</si>
  <si>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</si>
  <si>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</si>
  <si>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</si>
  <si>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</si>
  <si>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</si>
  <si>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</si>
  <si>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</si>
  <si>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</si>
  <si>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</si>
  <si>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</si>
  <si>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</si>
  <si>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</si>
  <si>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</si>
  <si>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</si>
  <si>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</si>
  <si>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</si>
  <si>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</si>
  <si>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</si>
  <si>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</si>
  <si>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</si>
  <si>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</si>
  <si>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</si>
  <si>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</si>
  <si>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</si>
  <si>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</si>
  <si>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</si>
  <si>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</si>
  <si>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</si>
  <si>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</si>
  <si>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</si>
  <si>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</si>
  <si>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</si>
  <si>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</si>
  <si>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</si>
  <si>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</si>
  <si>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</si>
  <si>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</si>
  <si>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</si>
  <si>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</si>
  <si>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</si>
  <si>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</si>
  <si>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</si>
  <si>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</si>
  <si>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</si>
  <si>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</si>
  <si>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</si>
  <si>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</si>
  <si>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</si>
  <si>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</si>
  <si>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</si>
  <si>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</si>
  <si>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</si>
  <si>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</si>
  <si>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</si>
  <si>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</si>
  <si>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</si>
  <si>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</si>
  <si>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</si>
  <si>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</si>
  <si>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</si>
  <si>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</si>
  <si>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</si>
  <si>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</si>
  <si>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</si>
  <si>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</si>
  <si>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</si>
  <si>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</si>
  <si>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</si>
  <si>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</si>
  <si>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</si>
  <si>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</si>
  <si>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</si>
  <si>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</si>
  <si>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</si>
  <si>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</si>
  <si>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</si>
  <si>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</si>
  <si>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</si>
  <si>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</si>
  <si>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</si>
  <si>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</si>
  <si>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</si>
  <si>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</si>
  <si>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</si>
  <si>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</si>
  <si>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</si>
  <si>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</si>
  <si>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</si>
  <si>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</si>
  <si>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</si>
  <si>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</si>
  <si>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</si>
  <si>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</si>
  <si>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</si>
  <si>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</si>
  <si>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</si>
  <si>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</si>
  <si>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</si>
  <si>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</si>
  <si>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</si>
  <si>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</si>
  <si>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</si>
  <si>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</si>
  <si>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</si>
  <si>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</si>
  <si>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</si>
  <si>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</si>
  <si>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</si>
  <si>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</si>
  <si>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</si>
  <si>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</si>
  <si>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</si>
  <si>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</si>
  <si>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</si>
  <si>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</si>
  <si>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</si>
  <si>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</si>
  <si>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</si>
  <si>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</si>
  <si>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</si>
  <si>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</si>
  <si>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</si>
  <si>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</si>
  <si>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</si>
  <si>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</si>
  <si>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</si>
  <si>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</si>
  <si>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</si>
  <si>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</si>
  <si>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</si>
  <si>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</si>
  <si>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</si>
  <si>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</si>
  <si>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</si>
  <si>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</si>
  <si>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</si>
  <si>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</si>
  <si>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</si>
  <si>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</si>
  <si>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</si>
  <si>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</si>
  <si>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</si>
  <si>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</si>
  <si>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</si>
  <si>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</si>
  <si>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</si>
  <si>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</si>
  <si>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</si>
  <si>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</si>
  <si>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</si>
  <si>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</si>
  <si>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</si>
  <si>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</si>
  <si>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</si>
  <si>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</si>
  <si>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</si>
  <si>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</si>
  <si>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</si>
  <si>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</si>
  <si>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</si>
  <si>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</si>
  <si>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</si>
  <si>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</si>
  <si>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</si>
  <si>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</si>
  <si>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</si>
  <si>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</si>
  <si>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</si>
  <si>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</si>
  <si>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</si>
  <si>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</si>
  <si>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</si>
  <si>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</si>
  <si>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</si>
  <si>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</si>
  <si>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</si>
  <si>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</si>
  <si>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</si>
  <si>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</si>
  <si>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</si>
  <si>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</si>
  <si>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</si>
  <si>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</si>
  <si>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</si>
  <si>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</si>
  <si>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</si>
  <si>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</si>
  <si>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</si>
  <si>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</si>
  <si>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</si>
  <si>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</si>
  <si>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</si>
  <si>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</si>
  <si>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</si>
  <si>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</si>
  <si>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</si>
  <si>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</si>
  <si>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</si>
  <si>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</si>
  <si>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</si>
  <si>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</si>
  <si>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</si>
  <si>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</si>
  <si>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</si>
  <si>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</si>
  <si>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</si>
  <si>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</si>
  <si>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</si>
  <si>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</si>
  <si>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</si>
  <si>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</si>
  <si>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</si>
  <si>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</si>
  <si>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</si>
  <si>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</si>
  <si>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</si>
  <si>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</si>
  <si>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</si>
  <si>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</si>
  <si>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</si>
  <si>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</si>
  <si>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</si>
  <si>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</si>
  <si>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</si>
  <si>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</si>
  <si>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</si>
  <si>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</si>
  <si>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</si>
  <si>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</si>
  <si>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</si>
  <si>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</si>
  <si>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</si>
  <si>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</si>
  <si>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</si>
  <si>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</si>
  <si>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</si>
  <si>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</si>
  <si>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</si>
  <si>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</si>
  <si>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</si>
  <si>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</si>
  <si>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</si>
  <si>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</si>
  <si>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</si>
  <si>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</si>
  <si>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</si>
  <si>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</si>
  <si>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</si>
  <si>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</si>
  <si>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</si>
  <si>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</si>
  <si>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</si>
  <si>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</si>
  <si>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</si>
  <si>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</si>
  <si>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</si>
  <si>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</si>
  <si>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</si>
  <si>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</si>
  <si>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</si>
  <si>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</si>
  <si>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</si>
  <si>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</si>
  <si>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</si>
  <si>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</si>
  <si>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</si>
  <si>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</si>
  <si>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</si>
  <si>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</si>
  <si>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</si>
  <si>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</si>
  <si>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</si>
  <si>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</si>
  <si>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</si>
  <si>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</si>
  <si>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</si>
  <si>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</si>
  <si>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</si>
  <si>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</si>
  <si>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</si>
  <si>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</si>
  <si>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</si>
  <si>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</si>
  <si>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</si>
  <si>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</si>
  <si>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</si>
  <si>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</si>
  <si>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</si>
  <si>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</si>
  <si>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</si>
  <si>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</si>
  <si>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</si>
  <si>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</si>
  <si>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</si>
  <si>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</si>
  <si>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</si>
  <si>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</si>
  <si>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</si>
  <si>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</si>
  <si>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</si>
  <si>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</si>
  <si>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</si>
  <si>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</si>
  <si>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</si>
  <si>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</si>
  <si>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</si>
  <si>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</si>
  <si>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</si>
  <si>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</si>
  <si>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</si>
  <si>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</si>
  <si>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</si>
  <si>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</si>
  <si>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</si>
  <si>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</si>
  <si>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</si>
  <si>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</si>
  <si>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</si>
  <si>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</si>
  <si>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</si>
  <si>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</si>
  <si>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</si>
  <si>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</si>
  <si>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</si>
  <si>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</si>
  <si>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</si>
  <si>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</si>
  <si>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</si>
  <si>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</si>
  <si>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</si>
  <si>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</si>
  <si>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</si>
  <si>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</si>
  <si>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</si>
  <si>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</si>
  <si>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</si>
  <si>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</si>
  <si>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</si>
  <si>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</si>
  <si>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</si>
  <si>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</si>
  <si>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</si>
  <si>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</si>
  <si>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</si>
  <si>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</si>
  <si>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</si>
  <si>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</si>
  <si>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</si>
  <si>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</si>
  <si>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</si>
  <si>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</si>
  <si>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</si>
  <si>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</si>
  <si>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</si>
  <si>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</si>
  <si>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</si>
  <si>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</si>
  <si>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</si>
  <si>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</si>
  <si>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</si>
  <si>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</si>
  <si>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</si>
  <si>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</si>
  <si>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</si>
  <si>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</si>
  <si>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</si>
  <si>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</si>
  <si>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</si>
  <si>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</si>
  <si>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</si>
  <si>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</si>
  <si>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</si>
  <si>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</si>
  <si>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</si>
  <si>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</si>
  <si>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</si>
  <si>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</si>
  <si>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</si>
  <si>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</si>
  <si>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</si>
  <si>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</si>
  <si>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</si>
  <si>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</si>
  <si>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</si>
  <si>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</si>
  <si>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</si>
  <si>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</si>
  <si>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</si>
  <si>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</si>
  <si>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</si>
  <si>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</si>
  <si>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</si>
  <si>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</si>
  <si>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</si>
  <si>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</si>
  <si>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</si>
  <si>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</si>
  <si>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</si>
  <si>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</si>
  <si>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</si>
  <si>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</si>
  <si>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</si>
  <si>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</si>
  <si>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</si>
  <si>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</si>
  <si>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</si>
  <si>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</si>
  <si>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</si>
  <si>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</si>
  <si>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</si>
  <si>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</si>
  <si>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</si>
  <si>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</si>
  <si>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</si>
  <si>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</si>
  <si>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</si>
  <si>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</si>
  <si>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</si>
  <si>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</si>
  <si>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</si>
  <si>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</si>
  <si>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</si>
  <si>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</si>
  <si>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</si>
  <si>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</si>
  <si>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</si>
  <si>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</si>
  <si>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</si>
  <si>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</si>
  <si>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</si>
  <si>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</si>
  <si>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</si>
  <si>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</si>
  <si>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</si>
  <si>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</si>
  <si>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</si>
  <si>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</si>
  <si>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</si>
  <si>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</si>
  <si>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</si>
  <si>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</si>
  <si>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</si>
  <si>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</si>
  <si>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</si>
  <si>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</si>
  <si>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</si>
  <si>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</si>
  <si>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</si>
  <si>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</si>
  <si>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</si>
  <si>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</si>
  <si>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</si>
  <si>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</si>
  <si>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</si>
  <si>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</si>
  <si>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</si>
  <si>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</si>
  <si>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</si>
  <si>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</si>
  <si>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</si>
  <si>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</si>
  <si>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</si>
  <si>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</si>
  <si>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</si>
  <si>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</si>
  <si>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</si>
  <si>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</si>
  <si>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</si>
  <si>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</si>
  <si>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</si>
  <si>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</si>
  <si>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</si>
  <si>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</si>
  <si>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</si>
  <si>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</si>
  <si>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</si>
  <si>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</si>
  <si>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</si>
  <si>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</si>
  <si>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</si>
  <si>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</si>
  <si>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</si>
  <si>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</si>
  <si>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</si>
  <si>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</si>
  <si>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</si>
  <si>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</si>
  <si>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</si>
  <si>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</si>
  <si>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</si>
  <si>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</si>
  <si>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</si>
  <si>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</si>
  <si>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</si>
  <si>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</si>
  <si>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</si>
  <si>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</si>
  <si>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</si>
  <si>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</si>
  <si>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</si>
  <si>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</si>
  <si>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</si>
  <si>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</si>
  <si>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</si>
  <si>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</si>
  <si>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</si>
  <si>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</si>
  <si>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</si>
  <si>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</si>
  <si>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</si>
  <si>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</si>
  <si>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</si>
  <si>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</si>
  <si>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</si>
  <si>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</si>
  <si>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</si>
  <si>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</si>
  <si>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</si>
  <si>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</si>
  <si>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</si>
  <si>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</si>
  <si>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</si>
  <si>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</si>
  <si>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</si>
  <si>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</si>
  <si>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</si>
  <si>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</si>
  <si>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</si>
  <si>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</si>
  <si>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</si>
  <si>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</si>
  <si>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</si>
  <si>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</si>
  <si>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</si>
  <si>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</si>
  <si>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</si>
  <si>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</si>
  <si>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</si>
  <si>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</si>
  <si>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</si>
  <si>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</si>
  <si>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</si>
  <si>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</si>
  <si>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</si>
  <si>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</si>
  <si>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</si>
  <si>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</si>
  <si>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</si>
  <si>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</si>
  <si>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</si>
  <si>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</si>
  <si>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</si>
  <si>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</si>
  <si>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</si>
  <si>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</si>
  <si>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</si>
  <si>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</si>
  <si>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</si>
  <si>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</si>
  <si>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</si>
  <si>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</si>
  <si>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</si>
  <si>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</si>
  <si>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</si>
  <si>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</si>
  <si>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</si>
  <si>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</si>
  <si>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</si>
  <si>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</si>
  <si>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</si>
  <si>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</si>
  <si>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</si>
  <si>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</si>
  <si>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</si>
  <si>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</si>
  <si>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</si>
  <si>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</si>
  <si>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</si>
  <si>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</si>
  <si>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</si>
  <si>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</si>
  <si>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</si>
  <si>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</si>
  <si>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</si>
  <si>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</si>
  <si>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</si>
  <si>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</si>
  <si>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</si>
  <si>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</si>
  <si>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</si>
  <si>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</si>
  <si>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</si>
  <si>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</si>
  <si>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</si>
  <si>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</si>
  <si>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</si>
  <si>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</si>
  <si>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</si>
  <si>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</si>
  <si>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</si>
  <si>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</si>
  <si>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</si>
  <si>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</si>
  <si>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</si>
  <si>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</si>
  <si>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</si>
  <si>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</si>
  <si>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</si>
  <si>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</si>
  <si>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</si>
  <si>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</si>
  <si>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</si>
  <si>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</si>
  <si>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</si>
  <si>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</si>
  <si>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</si>
  <si>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</si>
  <si>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</si>
  <si>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</si>
  <si>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</si>
  <si>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</si>
  <si>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</si>
  <si>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</si>
  <si>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</si>
  <si>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</si>
  <si>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</si>
  <si>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</si>
  <si>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</si>
  <si>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</si>
  <si>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</si>
  <si>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</si>
  <si>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</si>
  <si>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</si>
  <si>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</si>
  <si>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</si>
  <si>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</si>
  <si>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</si>
  <si>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</si>
  <si>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</si>
  <si>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</si>
  <si>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</si>
  <si>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</si>
  <si>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</si>
  <si>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</si>
  <si>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</si>
  <si>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</si>
  <si>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</si>
  <si>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</si>
  <si>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</si>
  <si>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</si>
  <si>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</si>
  <si>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</si>
  <si>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</si>
  <si>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</si>
  <si>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</si>
  <si>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</si>
  <si>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</si>
  <si>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</si>
  <si>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</si>
  <si>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</si>
  <si>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</si>
  <si>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</si>
  <si>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</si>
  <si>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</si>
  <si>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</si>
  <si>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</si>
  <si>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</si>
  <si>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</si>
  <si>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</si>
  <si>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</si>
  <si>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</si>
  <si>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</si>
  <si>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</si>
  <si>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</si>
  <si>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</si>
  <si>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</si>
  <si>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</si>
  <si>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</si>
  <si>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</si>
  <si>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</si>
  <si>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</si>
  <si>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</si>
  <si>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</si>
  <si>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</si>
  <si>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</si>
  <si>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</si>
  <si>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</si>
  <si>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</si>
  <si>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</si>
  <si>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</si>
  <si>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</si>
  <si>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</si>
  <si>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</si>
  <si>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</si>
  <si>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</si>
  <si>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</si>
  <si>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</si>
  <si>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</si>
  <si>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</si>
  <si>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</si>
  <si>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</si>
  <si>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</si>
  <si>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</si>
  <si>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</si>
  <si>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</si>
  <si>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</si>
  <si>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</si>
  <si>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</si>
  <si>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</si>
  <si>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</si>
  <si>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</si>
  <si>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</si>
  <si>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</si>
  <si>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</si>
  <si>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</si>
  <si>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</si>
  <si>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</si>
  <si>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</si>
  <si>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</si>
  <si>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</si>
  <si>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</si>
  <si>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</si>
  <si>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</si>
  <si>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</si>
  <si>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</si>
  <si>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</si>
  <si>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</si>
  <si>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</si>
  <si>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</si>
  <si>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</si>
  <si>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</si>
  <si>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</si>
  <si>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</si>
  <si>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</si>
  <si>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</si>
  <si>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</si>
  <si>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</si>
  <si>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</si>
  <si>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</si>
  <si>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</si>
  <si>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</si>
  <si>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</si>
  <si>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</si>
  <si>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</si>
  <si>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</si>
  <si>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</si>
  <si>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</si>
  <si>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</si>
  <si>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</si>
  <si>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</si>
  <si>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</si>
  <si>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</si>
  <si>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</si>
  <si>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</si>
  <si>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</si>
  <si>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</si>
  <si>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</si>
  <si>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</si>
  <si>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</si>
  <si>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</si>
  <si>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</si>
  <si>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</si>
  <si>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</si>
  <si>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</si>
  <si>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</si>
  <si>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</si>
  <si>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</si>
  <si>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</si>
  <si>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</si>
  <si>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</si>
  <si>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</si>
  <si>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</si>
  <si>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</si>
  <si>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</si>
  <si>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</si>
  <si>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</si>
  <si>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</si>
  <si>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</si>
  <si>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</si>
  <si>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</si>
  <si>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</si>
  <si>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</si>
  <si>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</si>
  <si>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</si>
  <si>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</si>
  <si>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</si>
  <si>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</si>
  <si>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</si>
  <si>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</si>
  <si>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</si>
  <si>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</si>
  <si>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</si>
  <si>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</si>
  <si>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</si>
  <si>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</si>
  <si>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</si>
  <si>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</si>
  <si>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</si>
  <si>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</si>
  <si>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</si>
  <si>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</si>
  <si>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</si>
  <si>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</si>
  <si>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</si>
  <si>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</si>
  <si>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</si>
  <si>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</si>
  <si>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</si>
  <si>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</si>
  <si>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</si>
  <si>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</si>
  <si>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</si>
  <si>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</si>
  <si>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</si>
  <si>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</si>
  <si>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</si>
  <si>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</si>
  <si>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</si>
  <si>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</si>
  <si>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</si>
  <si>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</si>
  <si>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</si>
  <si>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</si>
  <si>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</si>
  <si>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</si>
  <si>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</si>
  <si>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</si>
  <si>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</si>
  <si>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</si>
  <si>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</si>
  <si>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</si>
  <si>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</si>
  <si>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</si>
  <si>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</si>
  <si>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</si>
  <si>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</si>
  <si>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</si>
  <si>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</si>
  <si>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</si>
  <si>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</si>
  <si>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</si>
  <si>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</si>
  <si>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</si>
  <si>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</si>
  <si>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</si>
  <si>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</si>
  <si>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</si>
  <si>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</si>
  <si>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</si>
  <si>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</si>
  <si>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</si>
  <si>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</si>
  <si>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</si>
  <si>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</si>
  <si>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</si>
  <si>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</si>
  <si>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</si>
  <si>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</si>
  <si>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</si>
  <si>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</si>
  <si>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</si>
  <si>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</si>
  <si>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</si>
  <si>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</si>
  <si>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</si>
  <si>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</si>
  <si>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</si>
  <si>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</si>
  <si>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</si>
  <si>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</si>
  <si>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</si>
  <si>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</si>
  <si>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</si>
  <si>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</si>
  <si>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</si>
  <si>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</si>
  <si>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</si>
  <si>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</si>
  <si>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</si>
  <si>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</si>
  <si>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</si>
  <si>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</si>
  <si>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</si>
  <si>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</si>
  <si>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</si>
  <si>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</si>
  <si>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</si>
  <si>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</si>
  <si>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</si>
  <si>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</si>
  <si>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</si>
  <si>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</si>
  <si>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</si>
  <si>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</si>
  <si>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</si>
  <si>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</si>
  <si>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</si>
  <si>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</si>
  <si>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</si>
  <si>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</si>
  <si>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</si>
  <si>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</si>
  <si>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</si>
  <si>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</si>
  <si>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</si>
  <si>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</si>
  <si>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</si>
  <si>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</si>
  <si>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</si>
  <si>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</si>
  <si>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</si>
  <si>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</si>
  <si>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</si>
  <si>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</si>
  <si>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</si>
  <si>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</si>
  <si>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</si>
  <si>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</si>
  <si>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</si>
  <si>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</si>
  <si>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</si>
  <si>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</si>
  <si>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</si>
  <si>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</si>
  <si>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</si>
  <si>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</si>
  <si>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</si>
  <si>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</si>
  <si>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</si>
  <si>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</si>
  <si>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</si>
  <si>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</si>
  <si>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</si>
  <si>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</si>
  <si>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</si>
  <si>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</si>
  <si>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</si>
  <si>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</si>
  <si>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</si>
  <si>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</si>
  <si>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</si>
  <si>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</si>
  <si>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</si>
  <si>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</si>
  <si>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</si>
  <si>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</si>
  <si>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</si>
  <si>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</si>
  <si>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</si>
  <si>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</si>
  <si>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</si>
  <si>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</si>
  <si>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</si>
  <si>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</si>
  <si>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</si>
  <si>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</si>
  <si>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</si>
  <si>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</si>
  <si>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</si>
  <si>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</si>
  <si>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</si>
  <si>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</si>
  <si>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</si>
  <si>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</si>
  <si>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</si>
  <si>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</si>
  <si>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</si>
  <si>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</si>
  <si>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</si>
  <si>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</si>
  <si>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</si>
  <si>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</si>
  <si>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</si>
  <si>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</si>
  <si>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</si>
  <si>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</si>
  <si>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</si>
  <si>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</si>
  <si>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</si>
  <si>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</si>
  <si>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</si>
  <si>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</si>
  <si>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</si>
  <si>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</si>
  <si>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</si>
  <si>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</si>
  <si>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</si>
  <si>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</si>
  <si>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</si>
  <si>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</si>
  <si>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</si>
  <si>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</si>
  <si>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</si>
  <si>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</si>
  <si>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</si>
  <si>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</si>
  <si>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</si>
  <si>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</si>
  <si>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</si>
  <si>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</si>
  <si>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</si>
  <si>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</si>
  <si>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</si>
  <si>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</si>
  <si>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</si>
  <si>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</si>
  <si>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</si>
  <si>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</si>
  <si>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</si>
  <si>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</si>
  <si>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</si>
  <si>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</si>
  <si>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</si>
  <si>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</si>
  <si>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</si>
  <si>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</si>
  <si>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</si>
  <si>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</si>
  <si>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</si>
  <si>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</si>
  <si>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</si>
  <si>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</si>
  <si>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</si>
  <si>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</si>
  <si>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</si>
  <si>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</si>
  <si>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</si>
  <si>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</si>
  <si>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</si>
  <si>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</si>
  <si>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</si>
  <si>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</si>
  <si>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</si>
  <si>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</si>
  <si>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</si>
  <si>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</si>
  <si>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</si>
  <si>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</si>
  <si>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</si>
  <si>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</si>
  <si>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</si>
  <si>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</si>
  <si>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</si>
  <si>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</si>
  <si>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</si>
  <si>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</si>
  <si>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</si>
  <si>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</si>
  <si>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</si>
  <si>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</si>
  <si>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</si>
  <si>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</si>
  <si>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</si>
  <si>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</si>
  <si>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</si>
  <si>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</si>
  <si>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</si>
  <si>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</si>
  <si>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</si>
  <si>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</si>
  <si>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</si>
  <si>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</si>
  <si>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</si>
  <si>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</si>
  <si>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</si>
  <si>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</si>
  <si>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</si>
  <si>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</si>
  <si>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</si>
  <si>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</si>
  <si>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</si>
  <si>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</si>
  <si>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</si>
  <si>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</si>
  <si>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</si>
  <si>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</si>
  <si>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</si>
  <si>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</si>
  <si>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</si>
  <si>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</si>
  <si>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</si>
  <si>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</si>
  <si>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</si>
  <si>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</si>
  <si>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</si>
  <si>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</si>
  <si>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</si>
  <si>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</si>
  <si>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</si>
  <si>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</si>
  <si>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</si>
  <si>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</si>
  <si>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</si>
  <si>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</si>
  <si>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</si>
  <si>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</si>
  <si>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</si>
  <si>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</si>
  <si>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</si>
  <si>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</si>
  <si>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</si>
  <si>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</si>
  <si>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</si>
  <si>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</si>
  <si>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</si>
  <si>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</si>
  <si>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</si>
  <si>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</si>
  <si>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</si>
  <si>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</si>
  <si>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</si>
  <si>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</si>
  <si>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</si>
  <si>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</si>
  <si>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</si>
  <si>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</si>
  <si>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</si>
  <si>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</si>
  <si>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</si>
  <si>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</si>
  <si>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</si>
  <si>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</si>
  <si>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</si>
  <si>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</si>
  <si>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</si>
  <si>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</si>
  <si>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</si>
  <si>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</si>
  <si>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</si>
  <si>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</si>
  <si>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</si>
  <si>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</si>
  <si>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</si>
  <si>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</si>
  <si>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</si>
  <si>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</si>
  <si>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</si>
  <si>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</si>
  <si>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</si>
  <si>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</si>
  <si>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</si>
  <si>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</si>
  <si>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</si>
  <si>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</si>
  <si>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</si>
  <si>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</si>
  <si>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</si>
  <si>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</si>
  <si>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</si>
  <si>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</si>
  <si>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</si>
  <si>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</si>
  <si>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</si>
  <si>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</si>
  <si>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</si>
  <si>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</si>
  <si>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</si>
  <si>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</si>
  <si>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</si>
  <si>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</si>
  <si>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</si>
  <si>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</si>
  <si>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</si>
  <si>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</si>
  <si>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</si>
  <si>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</si>
  <si>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</si>
  <si>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</si>
  <si>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</si>
  <si>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</si>
  <si>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</si>
  <si>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</si>
  <si>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</si>
  <si>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</si>
  <si>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</si>
  <si>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</si>
  <si>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</si>
  <si>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</si>
  <si>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</si>
  <si>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</si>
  <si>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</si>
  <si>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</si>
  <si>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</si>
  <si>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</si>
  <si>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</si>
  <si>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</si>
  <si>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</si>
  <si>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</si>
  <si>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</si>
  <si>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</si>
  <si>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</si>
  <si>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</si>
  <si>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</si>
  <si>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</si>
  <si>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</si>
  <si>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</si>
  <si>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</si>
  <si>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</si>
  <si>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</si>
  <si>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</si>
  <si>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</si>
  <si>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</si>
  <si>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</si>
  <si>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</si>
  <si>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</si>
  <si>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</si>
  <si>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</si>
  <si>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</si>
  <si>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</si>
  <si>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</si>
  <si>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</si>
  <si>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</si>
  <si>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</si>
  <si>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</si>
  <si>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</si>
  <si>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</si>
  <si>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</si>
  <si>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</si>
  <si>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</si>
  <si>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</si>
  <si>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</si>
  <si>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</si>
  <si>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</si>
  <si>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</si>
  <si>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</si>
  <si>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</si>
  <si>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</si>
  <si>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</si>
  <si>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</si>
  <si>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</si>
  <si>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</si>
  <si>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</si>
  <si>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</si>
  <si>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</si>
  <si>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</si>
  <si>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</si>
  <si>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</si>
  <si>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</si>
  <si>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</si>
  <si>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</si>
  <si>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</si>
  <si>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</si>
  <si>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</si>
  <si>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</si>
  <si>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</si>
  <si>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</si>
  <si>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</si>
  <si>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</si>
  <si>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</si>
  <si>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</si>
  <si>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</si>
  <si>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</si>
  <si>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</si>
  <si>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</si>
  <si>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</si>
  <si>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</si>
  <si>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</si>
  <si>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</si>
  <si>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</si>
  <si>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</si>
  <si>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</si>
  <si>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</si>
  <si>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</si>
  <si>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</si>
  <si>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</si>
  <si>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</si>
  <si>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</si>
  <si>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</si>
  <si>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</si>
  <si>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</si>
  <si>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</si>
  <si>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</si>
  <si>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</si>
  <si>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</si>
  <si>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</si>
  <si>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</si>
  <si>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</si>
  <si>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</si>
  <si>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</si>
  <si>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</si>
  <si>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</si>
  <si>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</si>
  <si>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</si>
  <si>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</si>
  <si>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</si>
  <si>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</si>
  <si>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</si>
  <si>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</si>
  <si>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</si>
  <si>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</si>
  <si>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</si>
  <si>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</si>
  <si>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</si>
  <si>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</si>
  <si>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</si>
  <si>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</si>
  <si>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</si>
  <si>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</si>
  <si>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</si>
  <si>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</si>
  <si>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</si>
  <si>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</si>
  <si>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</si>
  <si>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</si>
  <si>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</si>
  <si>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</si>
  <si>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</si>
  <si>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</si>
  <si>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</si>
  <si>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</si>
  <si>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</si>
  <si>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</si>
  <si>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</si>
  <si>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</si>
  <si>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</si>
  <si>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</si>
  <si>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</si>
  <si>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</si>
  <si>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</si>
  <si>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</si>
  <si>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</si>
  <si>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</si>
  <si>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</si>
  <si>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</si>
  <si>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</si>
  <si>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</si>
  <si>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</si>
  <si>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</si>
  <si>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</si>
  <si>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</si>
  <si>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</si>
  <si>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</si>
  <si>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</si>
  <si>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</si>
  <si>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</si>
  <si>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</si>
  <si>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</si>
  <si>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</si>
  <si>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</si>
  <si>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</si>
  <si>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</si>
  <si>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</si>
  <si>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</si>
  <si>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</si>
  <si>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</si>
  <si>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</si>
  <si>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</si>
  <si>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</si>
  <si>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</si>
  <si>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</si>
  <si>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</si>
  <si>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</si>
  <si>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</si>
  <si>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</si>
  <si>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</si>
  <si>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</si>
  <si>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</si>
  <si>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</si>
  <si>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</si>
  <si>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</si>
  <si>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</si>
  <si>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</si>
  <si>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</si>
  <si>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</si>
  <si>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</si>
  <si>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</si>
  <si>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</si>
  <si>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</si>
  <si>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</si>
  <si>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</si>
  <si>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</si>
  <si>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</si>
  <si>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</si>
  <si>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</si>
  <si>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</si>
  <si>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</si>
  <si>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</si>
  <si>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</si>
  <si>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</si>
  <si>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</si>
  <si>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</si>
  <si>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</si>
  <si>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</si>
  <si>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</si>
  <si>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</si>
  <si>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</si>
  <si>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</si>
  <si>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</si>
  <si>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</si>
  <si>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</si>
  <si>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</si>
  <si>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</si>
  <si>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</si>
  <si>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</si>
  <si>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</si>
  <si>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</si>
  <si>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</si>
  <si>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</si>
  <si>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</si>
  <si>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</si>
  <si>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</si>
  <si>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</si>
  <si>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</si>
  <si>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</si>
  <si>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</si>
  <si>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</si>
  <si>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</si>
  <si>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</si>
  <si>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</si>
  <si>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</si>
  <si>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</si>
  <si>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</si>
  <si>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</si>
  <si>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</si>
  <si>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</si>
  <si>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</si>
  <si>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</si>
  <si>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</si>
  <si>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</si>
  <si>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</si>
  <si>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</si>
  <si>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</si>
  <si>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</si>
  <si>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</si>
  <si>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</si>
  <si>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</si>
  <si>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</si>
  <si>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</si>
  <si>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</si>
  <si>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</si>
  <si>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</si>
  <si>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</si>
  <si>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</si>
  <si>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</si>
  <si>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</si>
  <si>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</si>
  <si>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</si>
  <si>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</si>
  <si>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</si>
  <si>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</si>
  <si>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</si>
  <si>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</si>
  <si>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</si>
  <si>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</si>
  <si>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</si>
  <si>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</si>
  <si>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</si>
  <si>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</si>
  <si>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</si>
  <si>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</si>
  <si>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</si>
  <si>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</si>
  <si>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</si>
  <si>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</si>
  <si>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</si>
  <si>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</si>
  <si>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</si>
  <si>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</si>
  <si>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</si>
  <si>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</si>
  <si>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</si>
  <si>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</si>
  <si>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</si>
  <si>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</si>
  <si>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</si>
  <si>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</si>
  <si>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</si>
  <si>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</si>
  <si>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</si>
  <si>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</si>
  <si>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</si>
  <si>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</si>
  <si>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</si>
  <si>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</si>
  <si>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</si>
  <si>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</si>
  <si>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</si>
  <si>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</si>
  <si>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</si>
  <si>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</si>
  <si>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</si>
  <si>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</si>
  <si>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</si>
  <si>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</si>
  <si>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</si>
  <si>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</si>
  <si>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</si>
  <si>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</si>
  <si>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</si>
  <si>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</si>
  <si>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</si>
  <si>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</si>
  <si>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</si>
  <si>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</si>
  <si>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</si>
  <si>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</si>
  <si>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</si>
  <si>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</si>
  <si>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</si>
  <si>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</si>
  <si>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</si>
  <si>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</si>
  <si>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</si>
  <si>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</si>
  <si>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</si>
  <si>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</si>
  <si>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</si>
  <si>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</si>
  <si>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</si>
  <si>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</si>
  <si>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</si>
  <si>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</si>
  <si>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</si>
  <si>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</si>
  <si>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</si>
  <si>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</si>
  <si>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</si>
  <si>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</si>
  <si>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</si>
  <si>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</si>
  <si>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</si>
  <si>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</si>
  <si>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</si>
  <si>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</si>
  <si>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</si>
  <si>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</si>
  <si>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</si>
  <si>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</si>
  <si>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</si>
  <si>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</si>
  <si>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</si>
  <si>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</si>
  <si>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</si>
  <si>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</si>
  <si>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</si>
  <si>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</si>
  <si>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</si>
  <si>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</si>
  <si>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</si>
  <si>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</si>
  <si>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</si>
  <si>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</si>
  <si>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</si>
  <si>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</si>
  <si>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</si>
  <si>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</si>
  <si>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</si>
  <si>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</si>
  <si>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</si>
  <si>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</si>
  <si>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</si>
  <si>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</si>
  <si>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</si>
  <si>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</si>
  <si>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</si>
  <si>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</si>
  <si>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</si>
  <si>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</si>
  <si>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</si>
  <si>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</si>
  <si>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</si>
  <si>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</si>
  <si>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</si>
  <si>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</si>
  <si>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</si>
  <si>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</si>
  <si>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</si>
  <si>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</si>
  <si>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</si>
  <si>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</si>
  <si>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</si>
  <si>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</si>
  <si>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</si>
  <si>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</si>
  <si>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</si>
  <si>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</si>
  <si>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</si>
  <si>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</si>
  <si>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</si>
  <si>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</si>
  <si>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</si>
  <si>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</si>
  <si>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</si>
  <si>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</si>
  <si>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</si>
  <si>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</si>
  <si>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</si>
  <si>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</si>
  <si>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</si>
  <si>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</si>
  <si>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</si>
  <si>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</si>
  <si>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</si>
  <si>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</si>
  <si>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</si>
  <si>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</si>
  <si>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</si>
  <si>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</si>
  <si>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</si>
  <si>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</si>
  <si>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</si>
  <si>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</si>
  <si>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</si>
  <si>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</si>
  <si>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</si>
  <si>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</si>
  <si>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</si>
  <si>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</si>
  <si>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</si>
  <si>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</si>
  <si>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</si>
  <si>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</si>
  <si>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</si>
  <si>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</si>
  <si>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</si>
  <si>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</si>
  <si>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</si>
  <si>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</si>
  <si>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</si>
  <si>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</si>
  <si>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</si>
  <si>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</si>
  <si>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</si>
  <si>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</si>
  <si>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</si>
  <si>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</si>
  <si>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</si>
  <si>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</si>
  <si>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</si>
  <si>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</si>
  <si>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</si>
  <si>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</si>
  <si>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</si>
  <si>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</si>
  <si>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</si>
  <si>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</si>
  <si>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</si>
  <si>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</si>
  <si>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</si>
  <si>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</si>
  <si>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</si>
  <si>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</si>
  <si>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</si>
  <si>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</si>
  <si>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</si>
  <si>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</si>
  <si>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</si>
  <si>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</si>
  <si>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</si>
  <si>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</si>
  <si>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</si>
  <si>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</si>
  <si>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</si>
  <si>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</si>
  <si>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</si>
  <si>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</si>
  <si>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</si>
  <si>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</si>
  <si>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</si>
  <si>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</si>
  <si>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</si>
  <si>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</si>
  <si>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</si>
  <si>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</si>
  <si>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</si>
  <si>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</si>
  <si>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</si>
  <si>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</si>
  <si>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</si>
  <si>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</si>
  <si>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</si>
  <si>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</si>
  <si>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</si>
  <si>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</si>
  <si>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</si>
  <si>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</si>
  <si>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</si>
  <si>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</si>
  <si>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</si>
  <si>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</si>
  <si>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</si>
  <si>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</si>
  <si>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</si>
  <si>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</si>
  <si>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</si>
  <si>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</si>
  <si>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</si>
  <si>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</si>
  <si>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</si>
  <si>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</si>
  <si>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</si>
  <si>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</si>
  <si>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</si>
  <si>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</si>
  <si>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</si>
  <si>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</si>
  <si>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</si>
  <si>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</si>
  <si>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</si>
  <si>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</si>
  <si>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</si>
  <si>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</si>
  <si>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</si>
  <si>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</si>
  <si>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</si>
  <si>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</si>
  <si>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</si>
  <si>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</si>
  <si>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</si>
  <si>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</si>
  <si>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</si>
  <si>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</si>
  <si>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</si>
  <si>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</si>
  <si>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</si>
  <si>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</si>
  <si>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</si>
  <si>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</si>
  <si>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</si>
  <si>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</si>
  <si>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</si>
  <si>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</si>
  <si>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</si>
  <si>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</si>
  <si>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</si>
  <si>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</si>
  <si>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</si>
  <si>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</si>
  <si>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</si>
  <si>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</si>
  <si>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</si>
  <si>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</si>
  <si>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</si>
  <si>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</si>
  <si>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</si>
  <si>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</si>
  <si>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</si>
  <si>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</si>
  <si>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</si>
  <si>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</si>
  <si>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</si>
  <si>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</si>
  <si>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</si>
  <si>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</si>
  <si>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</si>
  <si>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</si>
  <si>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</si>
  <si>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</si>
  <si>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</si>
  <si>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</si>
  <si>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</si>
  <si>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</si>
  <si>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</si>
  <si>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</si>
  <si>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</si>
  <si>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</si>
  <si>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</si>
  <si>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</si>
  <si>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</si>
  <si>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</si>
  <si>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</si>
  <si>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</si>
  <si>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</si>
  <si>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</si>
  <si>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</si>
  <si>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</si>
  <si>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</si>
  <si>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</si>
  <si>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</si>
  <si>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</si>
  <si>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</si>
  <si>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</si>
  <si>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</si>
  <si>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</si>
  <si>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</si>
  <si>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</si>
  <si>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</si>
  <si>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</si>
  <si>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</si>
  <si>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</si>
  <si>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</si>
  <si>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</si>
  <si>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</si>
  <si>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</si>
  <si>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</si>
  <si>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</si>
  <si>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</si>
  <si>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</si>
  <si>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</si>
  <si>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</si>
  <si>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</si>
  <si>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</si>
  <si>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</si>
  <si>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</si>
  <si>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</si>
  <si>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</si>
  <si>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</si>
  <si>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</si>
  <si>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</si>
  <si>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</si>
  <si>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</si>
  <si>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</si>
  <si>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</si>
  <si>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</si>
  <si>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</si>
  <si>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</si>
  <si>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</si>
  <si>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</si>
  <si>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</si>
  <si>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</si>
  <si>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</si>
  <si>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</si>
  <si>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</si>
  <si>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</si>
  <si>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</si>
  <si>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</si>
  <si>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</si>
  <si>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</si>
  <si>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</si>
  <si>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</si>
  <si>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</si>
  <si>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</si>
  <si>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</si>
  <si>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</si>
  <si>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</si>
  <si>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</si>
  <si>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</si>
  <si>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</si>
  <si>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</si>
  <si>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</si>
  <si>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</si>
  <si>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</si>
  <si>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</si>
  <si>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</si>
  <si>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</si>
  <si>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</si>
  <si>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</si>
  <si>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</si>
  <si>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</si>
  <si>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</si>
  <si>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</si>
  <si>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</si>
  <si>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</si>
  <si>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</si>
  <si>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</si>
  <si>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</si>
  <si>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</si>
  <si>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</si>
  <si>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</si>
  <si>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</si>
  <si>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</si>
  <si>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</si>
  <si>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</si>
  <si>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</si>
  <si>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</si>
  <si>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</si>
  <si>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</si>
  <si>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</si>
  <si>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</si>
  <si>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</si>
  <si>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</si>
  <si>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</si>
  <si>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</si>
  <si>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</si>
  <si>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</si>
  <si>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</si>
  <si>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</si>
  <si>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</si>
  <si>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</si>
  <si>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</si>
  <si>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</si>
  <si>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</si>
  <si>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</si>
  <si>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</si>
  <si>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</si>
  <si>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</si>
  <si>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</si>
  <si>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</si>
  <si>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</si>
  <si>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</si>
  <si>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</si>
  <si>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</si>
  <si>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</si>
  <si>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</si>
  <si>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</si>
  <si>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</si>
  <si>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</si>
  <si>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</si>
  <si>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</si>
  <si>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</si>
  <si>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</si>
  <si>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</si>
  <si>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</si>
  <si>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</si>
  <si>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</si>
  <si>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</si>
  <si>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</si>
  <si>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</si>
  <si>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</si>
  <si>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</si>
  <si>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</si>
  <si>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</si>
  <si>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</si>
  <si>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</si>
  <si>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</si>
  <si>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</si>
  <si>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</si>
  <si>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</si>
  <si>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</si>
  <si>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</si>
  <si>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</si>
  <si>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</si>
  <si>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</si>
  <si>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</si>
  <si>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</si>
  <si>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</si>
  <si>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</si>
  <si>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</si>
  <si>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</si>
  <si>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</si>
  <si>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</si>
  <si>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</si>
  <si>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</si>
  <si>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</si>
  <si>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</si>
  <si>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</si>
  <si>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</si>
  <si>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</si>
  <si>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</si>
  <si>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</si>
  <si>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</si>
  <si>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</si>
  <si>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</si>
  <si>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</si>
  <si>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</si>
  <si>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</si>
  <si>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</si>
  <si>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</si>
  <si>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</si>
  <si>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</si>
  <si>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</si>
  <si>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</si>
  <si>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</si>
  <si>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</si>
  <si>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</si>
  <si>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</si>
  <si>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</si>
  <si>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</si>
  <si>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</si>
  <si>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</si>
  <si>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</si>
  <si>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</si>
  <si>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</si>
  <si>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</si>
  <si>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</si>
  <si>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</si>
  <si>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</si>
  <si>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</si>
  <si>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</si>
  <si>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</si>
  <si>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</si>
  <si>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</si>
  <si>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</si>
  <si>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</si>
  <si>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</si>
  <si>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</si>
  <si>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</si>
  <si>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</si>
  <si>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</si>
  <si>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</si>
  <si>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</si>
  <si>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</si>
  <si>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</si>
  <si>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</si>
  <si>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</si>
  <si>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</si>
  <si>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</si>
  <si>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</si>
  <si>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</si>
  <si>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</si>
  <si>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</si>
  <si>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</si>
  <si>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</si>
  <si>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</si>
  <si>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</si>
  <si>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</si>
  <si>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</si>
  <si>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</si>
  <si>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</si>
  <si>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</si>
  <si>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</si>
  <si>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</si>
  <si>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</si>
  <si>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</si>
  <si>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</si>
  <si>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</si>
  <si>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</si>
  <si>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</si>
  <si>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</si>
  <si>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</si>
  <si>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</si>
  <si>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</si>
  <si>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</si>
  <si>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</si>
  <si>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</si>
  <si>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</si>
  <si>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</si>
  <si>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</si>
  <si>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</si>
  <si>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</si>
  <si>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</si>
  <si>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</si>
  <si>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</si>
  <si>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</si>
  <si>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</si>
  <si>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</si>
  <si>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</si>
  <si>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</si>
  <si>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</si>
  <si>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</si>
  <si>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</si>
  <si>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</si>
  <si>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</si>
  <si>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</si>
  <si>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</si>
  <si>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</si>
  <si>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</si>
  <si>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</si>
  <si>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</si>
  <si>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</si>
  <si>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</si>
  <si>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</si>
  <si>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</si>
  <si>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</si>
  <si>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</si>
  <si>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</si>
  <si>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</si>
  <si>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</si>
  <si>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</si>
  <si>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</si>
  <si>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</si>
  <si>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</si>
  <si>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</si>
  <si>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</si>
  <si>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</si>
  <si>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</si>
  <si>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</si>
  <si>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</si>
  <si>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</si>
  <si>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</si>
  <si>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</si>
  <si>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</si>
  <si>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</si>
  <si>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</si>
  <si>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</si>
  <si>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</si>
  <si>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</si>
  <si>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</si>
  <si>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</si>
  <si>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</si>
  <si>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</si>
  <si>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</si>
  <si>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</si>
  <si>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</si>
  <si>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</si>
  <si>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</si>
  <si>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</si>
  <si>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</si>
  <si>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</si>
  <si>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</si>
  <si>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</si>
  <si>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</si>
  <si>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</si>
  <si>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</si>
  <si>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</si>
  <si>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</si>
  <si>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</si>
  <si>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</si>
  <si>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</si>
  <si>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</si>
  <si>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</si>
  <si>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</si>
  <si>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</si>
  <si>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</si>
  <si>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</si>
  <si>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</si>
  <si>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</si>
  <si>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</si>
  <si>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</si>
  <si>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</si>
  <si>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</si>
  <si>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</si>
  <si>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</si>
  <si>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</si>
  <si>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</si>
  <si>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</si>
  <si>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</si>
  <si>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</si>
  <si>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</si>
  <si>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</si>
  <si>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</si>
  <si>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</si>
  <si>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</si>
  <si>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</si>
  <si>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</si>
  <si>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</si>
  <si>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</si>
  <si>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</si>
  <si>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</si>
  <si>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</si>
  <si>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</si>
  <si>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</si>
  <si>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</si>
  <si>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</si>
  <si>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</si>
  <si>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</si>
  <si>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</si>
  <si>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</si>
  <si>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</si>
  <si>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</si>
  <si>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</si>
  <si>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</si>
  <si>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</si>
  <si>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</si>
  <si>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</si>
  <si>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</si>
  <si>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</si>
  <si>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</si>
  <si>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</si>
  <si>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</si>
  <si>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</si>
  <si>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</si>
  <si>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</si>
  <si>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</si>
  <si>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</si>
  <si>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</si>
  <si>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</si>
  <si>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</si>
  <si>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</si>
  <si>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</si>
  <si>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</si>
  <si>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</si>
  <si>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</si>
  <si>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</si>
  <si>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</si>
  <si>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</si>
  <si>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</si>
  <si>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</si>
  <si>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</si>
  <si>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</si>
  <si>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</si>
  <si>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</si>
  <si>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</si>
  <si>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</si>
  <si>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</si>
  <si>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</si>
  <si>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</si>
  <si>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</si>
  <si>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</si>
  <si>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</si>
  <si>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</si>
  <si>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</si>
  <si>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</si>
  <si>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</si>
  <si>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</si>
  <si>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</si>
  <si>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</si>
  <si>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</si>
  <si>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</si>
  <si>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</si>
  <si>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</si>
  <si>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</si>
  <si>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</si>
  <si>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</si>
  <si>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</si>
  <si>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</si>
  <si>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</si>
  <si>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</si>
  <si>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</si>
  <si>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</si>
  <si>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</si>
  <si>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</si>
  <si>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</si>
  <si>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</si>
  <si>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</si>
  <si>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</si>
  <si>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</si>
  <si>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</si>
  <si>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</si>
  <si>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</si>
  <si>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</si>
  <si>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</si>
  <si>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</si>
  <si>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</si>
  <si>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</si>
  <si>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</si>
  <si>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</si>
  <si>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</si>
  <si>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</si>
  <si>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</si>
  <si>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</si>
  <si>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</si>
  <si>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</si>
  <si>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</si>
  <si>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</si>
  <si>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</si>
  <si>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</si>
  <si>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</si>
  <si>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</si>
  <si>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</si>
  <si>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</si>
  <si>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</si>
  <si>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</si>
  <si>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</si>
  <si>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</si>
  <si>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</si>
  <si>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</si>
  <si>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</si>
  <si>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</si>
  <si>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</si>
  <si>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</si>
  <si>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</si>
  <si>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</si>
  <si>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</si>
  <si>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</si>
  <si>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</si>
  <si>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</si>
  <si>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</si>
  <si>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</si>
  <si>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</si>
  <si>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</si>
  <si>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</si>
  <si>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</si>
  <si>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</si>
  <si>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</si>
  <si>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</si>
  <si>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</si>
  <si>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</si>
  <si>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</si>
  <si>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</si>
  <si>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</si>
  <si>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</si>
  <si>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</si>
  <si>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</si>
  <si>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</si>
  <si>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</si>
  <si>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</si>
  <si>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</si>
  <si>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</si>
  <si>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</si>
  <si>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</si>
  <si>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</si>
  <si>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</si>
  <si>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</si>
  <si>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</si>
  <si>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</si>
  <si>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</si>
  <si>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</si>
  <si>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</si>
  <si>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</si>
  <si>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</si>
  <si>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</si>
  <si>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</si>
  <si>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</si>
  <si>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</si>
  <si>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</si>
  <si>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</si>
  <si>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</si>
  <si>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</si>
  <si>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</si>
  <si>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</si>
  <si>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</si>
  <si>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</si>
  <si>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</si>
  <si>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</si>
  <si>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</si>
  <si>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</si>
  <si>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</si>
  <si>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</si>
  <si>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</si>
  <si>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</si>
  <si>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</si>
  <si>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</si>
  <si>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</si>
  <si>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</si>
  <si>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</si>
  <si>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</si>
  <si>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</si>
  <si>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</si>
  <si>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</si>
  <si>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</si>
  <si>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</si>
  <si>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</si>
  <si>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</si>
  <si>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</si>
  <si>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</si>
  <si>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</si>
  <si>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</si>
  <si>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</si>
  <si>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</si>
  <si>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</si>
  <si>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</si>
  <si>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</si>
  <si>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</si>
  <si>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</si>
  <si>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</si>
  <si>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</si>
  <si>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</si>
  <si>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</si>
  <si>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</si>
  <si>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</si>
  <si>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</si>
  <si>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</si>
  <si>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</si>
  <si>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</si>
  <si>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</si>
  <si>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</si>
  <si>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</si>
  <si>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</si>
  <si>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</si>
  <si>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</si>
  <si>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</si>
  <si>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</si>
  <si>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</si>
  <si>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</si>
  <si>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</si>
  <si>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</si>
  <si>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</si>
  <si>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</si>
  <si>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</si>
  <si>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</si>
  <si>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</si>
  <si>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</si>
  <si>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</si>
  <si>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</si>
  <si>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</si>
  <si>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</si>
  <si>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</si>
  <si>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</si>
  <si>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</si>
  <si>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</si>
  <si>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</si>
  <si>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</si>
  <si>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</si>
  <si>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</si>
  <si>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</si>
  <si>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</si>
  <si>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</si>
  <si>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</si>
  <si>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</si>
  <si>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</si>
  <si>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</si>
  <si>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</si>
  <si>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</si>
  <si>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</si>
  <si>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</si>
  <si>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</si>
  <si>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</si>
  <si>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</si>
  <si>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</si>
  <si>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</si>
  <si>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</si>
  <si>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</si>
  <si>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</si>
  <si>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</si>
  <si>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</si>
  <si>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</si>
  <si>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</si>
  <si>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</si>
  <si>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</si>
  <si>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</si>
  <si>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</si>
  <si>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</si>
  <si>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</si>
  <si>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</si>
  <si>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</si>
  <si>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</si>
  <si>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</si>
  <si>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</si>
  <si>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</si>
  <si>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</si>
  <si>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</si>
  <si>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</si>
  <si>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</si>
  <si>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</si>
  <si>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</si>
  <si>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</si>
  <si>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</si>
  <si>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</si>
  <si>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</si>
  <si>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</si>
  <si>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</si>
  <si>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</si>
  <si>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</si>
  <si>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</si>
  <si>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</si>
  <si>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</si>
  <si>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</si>
  <si>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</si>
  <si>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</si>
  <si>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</si>
  <si>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</si>
  <si>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</si>
  <si>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</si>
  <si>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</si>
  <si>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</si>
  <si>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</si>
  <si>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</si>
  <si>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</si>
  <si>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</si>
  <si>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</si>
  <si>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</si>
  <si>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</si>
  <si>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</si>
  <si>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</si>
  <si>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</si>
  <si>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</si>
  <si>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</si>
  <si>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</si>
  <si>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</si>
  <si>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</si>
  <si>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</si>
  <si>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</si>
  <si>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</si>
  <si>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</si>
  <si>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</si>
  <si>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</si>
  <si>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</si>
  <si>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</si>
  <si>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</si>
  <si>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</si>
  <si>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</si>
  <si>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</si>
  <si>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</si>
  <si>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</si>
  <si>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</si>
  <si>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</si>
  <si>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</si>
  <si>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</si>
  <si>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</si>
  <si>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</si>
  <si>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</si>
  <si>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</si>
  <si>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</si>
  <si>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</si>
  <si>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</si>
  <si>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</si>
  <si>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</si>
  <si>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</si>
  <si>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</si>
  <si>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</si>
  <si>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</si>
  <si>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</si>
  <si>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</si>
  <si>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</si>
  <si>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</si>
  <si>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</si>
  <si>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</si>
  <si>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</si>
  <si>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</si>
  <si>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</si>
  <si>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</si>
  <si>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</si>
  <si>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</si>
  <si>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</si>
  <si>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</si>
  <si>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</si>
  <si>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</si>
  <si>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</si>
  <si>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</si>
  <si>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</si>
  <si>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</si>
  <si>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</si>
  <si>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</si>
  <si>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</si>
  <si>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</si>
  <si>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</si>
  <si>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</si>
  <si>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</si>
  <si>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</si>
  <si>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</si>
  <si>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</si>
  <si>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</si>
  <si>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</si>
  <si>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</si>
  <si>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</si>
  <si>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</si>
  <si>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</si>
  <si>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</si>
  <si>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</si>
  <si>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</si>
  <si>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</si>
  <si>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</si>
  <si>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</si>
  <si>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</si>
  <si>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</si>
  <si>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</si>
  <si>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</si>
  <si>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</si>
  <si>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</si>
  <si>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</si>
  <si>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</si>
  <si>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</si>
  <si>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</si>
  <si>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</si>
  <si>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</si>
  <si>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</si>
  <si>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</si>
  <si>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</si>
  <si>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</si>
  <si>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</si>
  <si>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</si>
  <si>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</si>
  <si>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</si>
  <si>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</si>
  <si>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</si>
  <si>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</si>
  <si>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</si>
  <si>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</si>
  <si>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</si>
  <si>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</si>
  <si>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</si>
  <si>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</si>
  <si>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</si>
  <si>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</si>
  <si>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</si>
  <si>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</si>
  <si>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</si>
  <si>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</si>
  <si>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</si>
  <si>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</si>
  <si>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</si>
  <si>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</si>
  <si>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</si>
  <si>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</si>
  <si>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</si>
  <si>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</si>
  <si>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</si>
  <si>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</si>
  <si>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</si>
  <si>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</si>
  <si>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</si>
  <si>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</si>
  <si>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</si>
  <si>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</si>
  <si>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</si>
  <si>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</si>
  <si>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</si>
  <si>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</si>
  <si>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</si>
  <si>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</si>
  <si>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</si>
  <si>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</si>
  <si>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</si>
  <si>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</si>
  <si>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</si>
  <si>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</si>
  <si>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</si>
  <si>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</si>
  <si>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</si>
  <si>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</si>
  <si>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</si>
  <si>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</si>
  <si>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</si>
  <si>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</si>
  <si>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</si>
  <si>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</si>
  <si>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</si>
  <si>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</si>
  <si>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</si>
  <si>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</si>
  <si>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</si>
  <si>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</si>
  <si>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</si>
  <si>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</si>
  <si>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</si>
  <si>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</si>
  <si>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</si>
  <si>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</si>
  <si>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</si>
  <si>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</si>
  <si>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</si>
  <si>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</si>
  <si>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</si>
  <si>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</si>
  <si>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</si>
  <si>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</si>
  <si>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</si>
  <si>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</si>
  <si>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</si>
  <si>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</si>
  <si>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</si>
  <si>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</si>
  <si>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</si>
  <si>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</si>
  <si>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</si>
  <si>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</si>
  <si>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</si>
  <si>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</si>
  <si>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</si>
  <si>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</si>
  <si>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</si>
  <si>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</si>
  <si>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</si>
  <si>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</si>
  <si>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</si>
  <si>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</si>
  <si>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</si>
  <si>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</si>
  <si>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</si>
  <si>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</si>
  <si>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</si>
  <si>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</si>
  <si>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</si>
  <si>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</si>
  <si>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</si>
  <si>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</si>
  <si>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</si>
  <si>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</si>
  <si>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</si>
  <si>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</si>
  <si>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</si>
  <si>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</si>
  <si>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</si>
  <si>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</si>
  <si>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</si>
  <si>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</si>
  <si>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</si>
  <si>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</si>
  <si>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</si>
  <si>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</si>
  <si>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</si>
  <si>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</si>
  <si>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</si>
  <si>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</si>
  <si>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</si>
  <si>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</si>
  <si>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</si>
  <si>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</si>
  <si>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</si>
  <si>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</si>
  <si>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</si>
  <si>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</si>
  <si>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</si>
  <si>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</si>
  <si>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</si>
  <si>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</si>
  <si>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</si>
  <si>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</si>
  <si>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</si>
  <si>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</si>
  <si>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</si>
  <si>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</si>
  <si>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</si>
  <si>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</si>
  <si>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</si>
  <si>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</si>
  <si>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</si>
  <si>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</si>
  <si>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</si>
  <si>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</si>
  <si>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</si>
  <si>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</si>
  <si>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</si>
  <si>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</si>
  <si>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</si>
  <si>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</si>
  <si>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</si>
  <si>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</si>
  <si>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</si>
  <si>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</si>
  <si>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</si>
  <si>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</si>
  <si>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</si>
  <si>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</si>
  <si>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</si>
  <si>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</si>
  <si>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</si>
  <si>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</si>
  <si>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</si>
  <si>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</si>
  <si>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</si>
  <si>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</si>
  <si>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</si>
  <si>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</si>
  <si>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</si>
  <si>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</si>
  <si>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</si>
  <si>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</si>
  <si>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</si>
  <si>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</si>
  <si>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</si>
  <si>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</si>
  <si>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</si>
  <si>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</si>
  <si>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</si>
  <si>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</si>
  <si>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</si>
  <si>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</si>
  <si>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</si>
  <si>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</si>
  <si>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</si>
  <si>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</si>
  <si>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</si>
  <si>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</si>
  <si>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</si>
  <si>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</si>
  <si>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</si>
  <si>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</si>
  <si>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</si>
  <si>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</si>
  <si>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</si>
  <si>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</si>
  <si>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</si>
  <si>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</si>
  <si>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</si>
  <si>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</si>
  <si>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</si>
  <si>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</si>
  <si>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</si>
  <si>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</si>
  <si>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</si>
  <si>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</si>
  <si>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</si>
  <si>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</si>
  <si>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</si>
  <si>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</si>
  <si>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</si>
  <si>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</si>
  <si>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</si>
  <si>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</si>
  <si>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</si>
  <si>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</si>
  <si>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</si>
  <si>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</si>
  <si>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</si>
  <si>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</si>
  <si>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</si>
  <si>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</si>
  <si>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</si>
  <si>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</si>
  <si>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</si>
  <si>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</si>
  <si>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</si>
  <si>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</si>
  <si>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</si>
  <si>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</si>
  <si>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</si>
  <si>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</si>
  <si>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</si>
  <si>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</si>
  <si>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</si>
  <si>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</si>
  <si>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</si>
  <si>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</si>
  <si>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</si>
  <si>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</si>
  <si>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</si>
  <si>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</si>
  <si>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</si>
  <si>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</si>
  <si>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</si>
  <si>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</si>
  <si>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</si>
  <si>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</si>
  <si>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</si>
  <si>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</si>
  <si>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</si>
  <si>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</si>
  <si>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</si>
  <si>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</si>
  <si>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</si>
  <si>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</si>
  <si>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</si>
  <si>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</si>
  <si>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</si>
  <si>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</si>
  <si>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</si>
  <si>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</si>
  <si>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</si>
  <si>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</si>
  <si>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</si>
  <si>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</si>
  <si>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</si>
  <si>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</si>
  <si>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</si>
  <si>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</si>
  <si>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</si>
  <si>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</si>
  <si>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</si>
  <si>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</si>
  <si>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</si>
  <si>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</si>
  <si>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</si>
  <si>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</si>
  <si>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</si>
  <si>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</si>
  <si>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</si>
  <si>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</si>
  <si>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</si>
  <si>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</si>
  <si>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</si>
  <si>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</si>
  <si>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</si>
  <si>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</si>
  <si>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</si>
  <si>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</si>
  <si>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</si>
  <si>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</si>
  <si>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</si>
  <si>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</si>
  <si>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</si>
  <si>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</si>
  <si>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</si>
  <si>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</si>
  <si>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</si>
  <si>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</si>
  <si>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</si>
  <si>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</si>
  <si>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</si>
  <si>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</si>
  <si>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</si>
  <si>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</si>
  <si>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</si>
  <si>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</si>
  <si>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</si>
  <si>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</si>
  <si>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</si>
  <si>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</si>
  <si>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</si>
  <si>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</si>
  <si>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</si>
  <si>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</si>
  <si>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</si>
  <si>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</si>
  <si>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</si>
  <si>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</si>
  <si>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</si>
  <si>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</si>
  <si>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</si>
  <si>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</si>
  <si>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</si>
  <si>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</si>
  <si>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</si>
  <si>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</si>
  <si>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</si>
  <si>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</si>
  <si>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</si>
  <si>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</si>
  <si>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</si>
  <si>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</si>
  <si>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</si>
  <si>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</si>
  <si>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</si>
  <si>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</si>
  <si>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</si>
  <si>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</si>
  <si>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</si>
  <si>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</si>
  <si>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</si>
  <si>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</si>
  <si>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</si>
  <si>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</si>
  <si>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</si>
  <si>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</si>
  <si>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</si>
  <si>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</si>
  <si>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</si>
  <si>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</si>
  <si>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</si>
  <si>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</si>
  <si>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</si>
  <si>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</si>
  <si>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</si>
  <si>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</si>
  <si>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</si>
  <si>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</si>
  <si>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</si>
  <si>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</si>
  <si>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</si>
  <si>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</si>
  <si>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</si>
  <si>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</si>
  <si>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</si>
  <si>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</si>
  <si>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</si>
  <si>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</si>
  <si>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</si>
  <si>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</si>
  <si>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</si>
  <si>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</si>
  <si>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</si>
  <si>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</si>
  <si>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</si>
  <si>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</si>
  <si>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</si>
  <si>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</si>
  <si>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</si>
  <si>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</si>
  <si>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</si>
  <si>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</si>
  <si>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</si>
  <si>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</si>
  <si>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</si>
  <si>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</si>
  <si>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</si>
  <si>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</si>
  <si>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</si>
  <si>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</si>
  <si>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</si>
  <si>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</si>
  <si>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</si>
  <si>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</si>
  <si>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</si>
  <si>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</si>
  <si>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</si>
  <si>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</si>
  <si>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</si>
  <si>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</si>
  <si>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</si>
  <si>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</si>
  <si>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</si>
  <si>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</si>
  <si>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</si>
  <si>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</si>
  <si>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</si>
  <si>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</si>
  <si>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</si>
  <si>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</si>
  <si>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</si>
  <si>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</si>
  <si>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</si>
  <si>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</si>
  <si>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</si>
  <si>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</si>
  <si>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</si>
  <si>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</si>
  <si>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</si>
  <si>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</si>
  <si>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</si>
  <si>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</si>
  <si>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</si>
  <si>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</si>
  <si>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</si>
  <si>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</si>
  <si>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</si>
  <si>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</si>
  <si>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</si>
  <si>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</si>
  <si>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</si>
  <si>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</si>
  <si>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</si>
  <si>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</si>
  <si>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</si>
  <si>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</si>
  <si>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</si>
  <si>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</si>
  <si>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</si>
  <si>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</si>
  <si>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</si>
  <si>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</si>
  <si>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</si>
  <si>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</si>
  <si>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</si>
  <si>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</si>
  <si>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</si>
  <si>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</si>
  <si>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</si>
  <si>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</si>
  <si>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</si>
  <si>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</si>
  <si>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</si>
  <si>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</si>
  <si>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</si>
  <si>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</si>
  <si>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</si>
  <si>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</si>
  <si>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</si>
  <si>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</si>
  <si>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</si>
  <si>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</si>
  <si>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</si>
  <si>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</si>
  <si>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</si>
  <si>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</si>
  <si>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</si>
  <si>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</si>
  <si>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</si>
  <si>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</si>
  <si>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</si>
  <si>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</si>
  <si>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</si>
  <si>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</si>
  <si>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</si>
  <si>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</si>
  <si>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</si>
  <si>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</si>
  <si>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</si>
  <si>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</si>
  <si>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</si>
  <si>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</si>
  <si>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</si>
  <si>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</si>
  <si>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</si>
  <si>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</si>
  <si>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</si>
  <si>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</si>
  <si>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</si>
  <si>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</si>
  <si>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</si>
  <si>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</si>
  <si>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</si>
  <si>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</si>
  <si>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</si>
  <si>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</si>
  <si>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</si>
  <si>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</si>
  <si>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</si>
  <si>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</si>
  <si>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</si>
  <si>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</si>
  <si>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</si>
  <si>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</si>
  <si>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</si>
  <si>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</si>
  <si>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</si>
  <si>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</si>
  <si>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</si>
  <si>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</si>
  <si>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</si>
  <si>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</si>
  <si>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</si>
  <si>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</si>
  <si>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</si>
  <si>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</si>
  <si>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</si>
  <si>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</si>
  <si>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</si>
  <si>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</si>
  <si>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</si>
  <si>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</si>
  <si>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</si>
  <si>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</si>
  <si>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</si>
  <si>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</si>
  <si>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</si>
  <si>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</si>
  <si>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</si>
  <si>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</si>
  <si>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</si>
  <si>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</si>
  <si>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</si>
  <si>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</si>
  <si>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</si>
  <si>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</si>
  <si>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</si>
  <si>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</si>
  <si>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</si>
  <si>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</si>
  <si>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</si>
  <si>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</si>
  <si>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</si>
  <si>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</si>
  <si>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</si>
  <si>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</si>
  <si>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</si>
  <si>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</si>
  <si>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</si>
  <si>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</si>
  <si>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</si>
  <si>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</si>
  <si>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</si>
  <si>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</si>
  <si>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</si>
  <si>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</si>
  <si>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</si>
  <si>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</si>
  <si>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</si>
  <si>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</si>
  <si>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</si>
  <si>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</si>
  <si>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</si>
  <si>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</si>
  <si>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</si>
  <si>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</si>
  <si>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</si>
  <si>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</si>
  <si>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</si>
  <si>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</si>
  <si>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</si>
  <si>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</si>
  <si>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</si>
  <si>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</si>
  <si>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</si>
  <si>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</si>
  <si>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</si>
  <si>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</si>
  <si>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</si>
  <si>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</si>
  <si>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</si>
  <si>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</si>
  <si>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</si>
  <si>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</si>
  <si>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</si>
  <si>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</si>
  <si>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</si>
  <si>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</si>
  <si>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</si>
  <si>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</si>
  <si>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</si>
  <si>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</si>
  <si>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</si>
  <si>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</si>
  <si>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</si>
  <si>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</si>
  <si>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</si>
  <si>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</si>
  <si>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</si>
  <si>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</si>
  <si>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</si>
  <si>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</si>
  <si>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</si>
  <si>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</si>
  <si>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</si>
  <si>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</si>
  <si>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</si>
  <si>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</si>
  <si>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</si>
  <si>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</si>
  <si>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</si>
  <si>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</si>
  <si>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</si>
  <si>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</si>
  <si>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</si>
  <si>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</si>
  <si>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</si>
  <si>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</si>
  <si>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</si>
  <si>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</si>
  <si>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</si>
  <si>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</si>
  <si>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</si>
  <si>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</si>
  <si>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</si>
  <si>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</si>
  <si>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</si>
  <si>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</si>
  <si>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</si>
  <si>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</si>
  <si>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</si>
  <si>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</si>
  <si>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</si>
  <si>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</si>
  <si>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</si>
  <si>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</si>
  <si>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</si>
  <si>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</si>
  <si>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</si>
  <si>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</si>
  <si>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</si>
  <si>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</si>
  <si>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</si>
  <si>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</si>
  <si>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</si>
  <si>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</si>
  <si>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</si>
  <si>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</si>
  <si>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</si>
  <si>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</si>
  <si>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</si>
  <si>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</si>
  <si>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</si>
  <si>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</si>
  <si>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</si>
  <si>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</si>
  <si>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</si>
  <si>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</si>
  <si>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</si>
  <si>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</si>
  <si>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</si>
  <si>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</si>
  <si>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</si>
  <si>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</si>
  <si>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</si>
  <si>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</si>
  <si>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</si>
  <si>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</si>
  <si>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</si>
  <si>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</si>
  <si>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</si>
  <si>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</si>
  <si>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</si>
  <si>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</si>
  <si>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</si>
  <si>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</si>
  <si>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</si>
  <si>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</si>
  <si>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</si>
  <si>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</si>
  <si>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</si>
  <si>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</si>
  <si>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</si>
  <si>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</si>
  <si>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</si>
  <si>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</si>
  <si>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</si>
  <si>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</si>
  <si>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</si>
  <si>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</si>
  <si>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</si>
  <si>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</si>
  <si>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</si>
  <si>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</si>
  <si>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</si>
  <si>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</si>
  <si>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</si>
  <si>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</si>
  <si>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</si>
  <si>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</si>
  <si>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</si>
  <si>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</si>
  <si>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</si>
  <si>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</si>
  <si>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</si>
  <si>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</si>
  <si>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</si>
  <si>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</si>
  <si>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</si>
  <si>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</si>
  <si>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</si>
  <si>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</si>
  <si>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</si>
  <si>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</si>
  <si>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</si>
  <si>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</si>
  <si>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</si>
  <si>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</si>
  <si>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</si>
  <si>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</si>
  <si>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</si>
  <si>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</si>
  <si>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</si>
  <si>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</si>
  <si>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</si>
  <si>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</si>
  <si>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</si>
  <si>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</si>
  <si>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</si>
  <si>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</si>
  <si>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</si>
  <si>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</si>
  <si>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</si>
  <si>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</si>
  <si>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</si>
  <si>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</si>
  <si>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</si>
  <si>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</si>
  <si>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</si>
  <si>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</si>
  <si>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</si>
  <si>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</si>
  <si>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</si>
  <si>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</si>
  <si>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</si>
  <si>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</si>
  <si>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</si>
  <si>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</si>
  <si>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</si>
  <si>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</si>
  <si>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</si>
  <si>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</si>
  <si>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</si>
  <si>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</si>
  <si>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</si>
  <si>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</si>
  <si>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</si>
  <si>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</si>
  <si>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</si>
  <si>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</si>
  <si>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</si>
  <si>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</si>
  <si>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</si>
  <si>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</si>
  <si>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</si>
  <si>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</si>
  <si>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</si>
  <si>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</si>
  <si>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</si>
  <si>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</si>
  <si>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</si>
  <si>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</si>
  <si>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</si>
  <si>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</si>
  <si>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</si>
  <si>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</si>
  <si>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</si>
  <si>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</si>
  <si>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</si>
  <si>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</si>
  <si>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</si>
  <si>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</si>
  <si>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</si>
  <si>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</si>
  <si>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</si>
  <si>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</si>
  <si>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</si>
  <si>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</si>
  <si>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</si>
  <si>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</si>
  <si>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</si>
  <si>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</si>
  <si>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</si>
  <si>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</si>
  <si>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</si>
  <si>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</si>
  <si>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</si>
  <si>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</si>
  <si>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</si>
  <si>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</si>
  <si>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</si>
  <si>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</si>
  <si>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</si>
  <si>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</si>
  <si>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</si>
  <si>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</si>
  <si>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</si>
  <si>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</si>
  <si>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</si>
  <si>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</si>
  <si>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</si>
  <si>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</si>
  <si>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</si>
  <si>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</si>
  <si>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</si>
  <si>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</si>
  <si>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</si>
  <si>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</si>
  <si>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</si>
  <si>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</si>
  <si>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</si>
  <si>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</si>
  <si>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</si>
  <si>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</si>
  <si>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</si>
  <si>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</si>
  <si>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</si>
  <si>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</si>
  <si>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</si>
  <si>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</si>
  <si>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</si>
  <si>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</si>
  <si>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</si>
  <si>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</si>
  <si>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</si>
  <si>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</si>
  <si>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</si>
  <si>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</si>
  <si>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</si>
  <si>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</si>
  <si>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</si>
  <si>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</si>
  <si>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</si>
  <si>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</si>
  <si>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</si>
  <si>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</si>
  <si>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</si>
  <si>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</si>
  <si>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</si>
  <si>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</si>
  <si>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</si>
  <si>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</si>
  <si>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</si>
  <si>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</si>
  <si>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</si>
  <si>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</si>
  <si>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</si>
  <si>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</si>
  <si>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</si>
  <si>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</si>
  <si>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</si>
  <si>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</si>
  <si>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</si>
  <si>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</si>
  <si>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</si>
  <si>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</si>
  <si>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</si>
  <si>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</si>
  <si>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</si>
  <si>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</si>
  <si>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</si>
  <si>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</si>
  <si>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</si>
  <si>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</si>
  <si>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</si>
  <si>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</si>
  <si>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</si>
  <si>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</si>
  <si>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</si>
  <si>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</si>
  <si>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</si>
  <si>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</si>
  <si>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</si>
  <si>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</si>
  <si>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</si>
  <si>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</si>
  <si>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</si>
  <si>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</si>
  <si>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</si>
  <si>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</si>
  <si>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</si>
  <si>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</si>
  <si>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</si>
  <si>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</si>
  <si>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</si>
  <si>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</si>
  <si>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</si>
  <si>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</si>
  <si>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</si>
  <si>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</si>
  <si>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</si>
  <si>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</si>
  <si>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</si>
  <si>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</si>
  <si>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</si>
  <si>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</si>
  <si>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</si>
  <si>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</si>
  <si>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</si>
  <si>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</si>
  <si>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</si>
  <si>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</si>
  <si>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</si>
  <si>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</si>
  <si>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</si>
  <si>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</si>
  <si>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</si>
  <si>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</si>
  <si>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</si>
  <si>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</si>
  <si>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</si>
  <si>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</si>
  <si>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</si>
  <si>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</si>
  <si>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</si>
  <si>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</si>
  <si>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</si>
  <si>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</si>
  <si>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</si>
  <si>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</si>
  <si>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</si>
  <si>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</si>
  <si>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</si>
  <si>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</si>
  <si>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</si>
  <si>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</si>
  <si>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</si>
  <si>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</si>
  <si>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</si>
  <si>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</si>
  <si>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</si>
  <si>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</si>
  <si>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</si>
  <si>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</si>
  <si>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</si>
  <si>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</si>
  <si>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</si>
  <si>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</si>
  <si>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</si>
  <si>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</si>
  <si>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</si>
  <si>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</si>
  <si>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</si>
  <si>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</si>
  <si>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</si>
  <si>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</si>
  <si>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</si>
  <si>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</si>
  <si>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</si>
  <si>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</si>
  <si>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</si>
  <si>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</si>
  <si>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</si>
  <si>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</si>
  <si>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</si>
  <si>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</si>
  <si>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</si>
  <si>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</si>
  <si>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</si>
  <si>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</si>
  <si>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</si>
  <si>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</si>
  <si>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</si>
  <si>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</si>
  <si>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</si>
  <si>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</si>
  <si>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</si>
  <si>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</si>
  <si>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</si>
  <si>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</si>
  <si>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</si>
  <si>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</si>
  <si>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</si>
  <si>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</si>
  <si>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</si>
  <si>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</si>
  <si>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</si>
  <si>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</si>
  <si>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</si>
  <si>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</si>
  <si>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</si>
  <si>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</si>
  <si>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</si>
  <si>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</si>
  <si>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</si>
  <si>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</si>
  <si>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</si>
  <si>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</si>
  <si>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</si>
  <si>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</si>
  <si>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</si>
  <si>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</si>
  <si>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</si>
  <si>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</si>
  <si>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</si>
  <si>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</si>
  <si>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</si>
  <si>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</si>
  <si>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</si>
  <si>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</si>
  <si>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</si>
  <si>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</si>
  <si>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</si>
  <si>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</si>
  <si>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</si>
  <si>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</si>
  <si>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</si>
  <si>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</si>
  <si>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</si>
  <si>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</si>
  <si>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</si>
  <si>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</si>
  <si>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</si>
  <si>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</si>
  <si>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</si>
  <si>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</si>
  <si>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</si>
  <si>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</si>
  <si>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</si>
  <si>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</si>
  <si>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</si>
  <si>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</si>
  <si>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</si>
  <si>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</si>
  <si>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</si>
  <si>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</si>
  <si>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</si>
  <si>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</si>
  <si>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</si>
  <si>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</si>
  <si>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</si>
  <si>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</si>
  <si>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</si>
  <si>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</si>
  <si>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</si>
  <si>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</si>
  <si>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</si>
  <si>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</si>
  <si>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</si>
  <si>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</si>
  <si>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</si>
  <si>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</si>
  <si>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</si>
  <si>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</si>
  <si>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</si>
  <si>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</si>
  <si>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</si>
  <si>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</si>
  <si>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</si>
  <si>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</si>
  <si>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</si>
  <si>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</si>
  <si>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</si>
  <si>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</si>
  <si>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</si>
  <si>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</si>
  <si>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</si>
  <si>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</si>
  <si>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</si>
  <si>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</si>
  <si>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</si>
  <si>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</si>
  <si>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</si>
  <si>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</si>
  <si>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</si>
  <si>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</si>
  <si>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</si>
  <si>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</si>
  <si>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</si>
  <si>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</si>
  <si>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</si>
  <si>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</si>
  <si>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</si>
  <si>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</si>
  <si>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</si>
  <si>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</si>
  <si>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</si>
  <si>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</si>
  <si>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</si>
  <si>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</si>
  <si>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</si>
  <si>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</si>
  <si>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</si>
  <si>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</si>
  <si>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</si>
  <si>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</si>
  <si>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</si>
  <si>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</si>
  <si>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</si>
  <si>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</si>
  <si>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</si>
  <si>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</si>
  <si>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</si>
  <si>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</si>
  <si>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</si>
  <si>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</si>
  <si>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</si>
  <si>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</si>
  <si>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</si>
  <si>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</si>
  <si>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</si>
  <si>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</si>
  <si>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</si>
  <si>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</si>
  <si>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</si>
  <si>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</si>
  <si>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</si>
  <si>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</si>
  <si>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</si>
  <si>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</si>
  <si>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</si>
  <si>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</si>
  <si>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</si>
  <si>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</si>
  <si>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</si>
  <si>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</si>
  <si>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</si>
  <si>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</si>
  <si>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</si>
  <si>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</si>
  <si>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</si>
  <si>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</si>
  <si>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</si>
  <si>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</si>
  <si>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</si>
  <si>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</si>
  <si>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</si>
  <si>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</si>
  <si>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</si>
  <si>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</si>
  <si>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</si>
  <si>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</si>
  <si>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</si>
  <si>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</si>
  <si>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</si>
  <si>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</si>
  <si>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</si>
  <si>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</si>
  <si>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</si>
  <si>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</si>
  <si>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</si>
  <si>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</si>
  <si>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</si>
  <si>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</si>
  <si>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</si>
  <si>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</si>
  <si>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</si>
  <si>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</si>
  <si>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</si>
  <si>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</si>
  <si>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</si>
  <si>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</si>
  <si>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</si>
  <si>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</si>
  <si>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</si>
  <si>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</si>
  <si>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</si>
  <si>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</si>
  <si>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</si>
  <si>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</si>
  <si>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</si>
  <si>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</si>
  <si>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</si>
  <si>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</si>
  <si>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</si>
  <si>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</si>
  <si>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</si>
  <si>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</si>
  <si>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</si>
  <si>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</si>
  <si>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</si>
  <si>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</si>
  <si>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</si>
  <si>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</si>
  <si>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</si>
  <si>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</si>
  <si>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</si>
  <si>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</si>
  <si>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</si>
  <si>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</si>
  <si>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</si>
  <si>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</si>
  <si>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</si>
  <si>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</si>
  <si>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</si>
  <si>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</si>
  <si>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</si>
  <si>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</si>
  <si>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</si>
  <si>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</si>
  <si>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</si>
  <si>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</si>
  <si>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</si>
  <si>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</si>
  <si>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</si>
  <si>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</si>
  <si>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</si>
  <si>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</si>
  <si>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</si>
  <si>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</si>
  <si>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</si>
  <si>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</si>
  <si>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</si>
  <si>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</si>
  <si>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</si>
  <si>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</si>
  <si>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</si>
  <si>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</si>
  <si>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</si>
  <si>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</si>
  <si>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</si>
  <si>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</si>
  <si>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</si>
  <si>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</si>
  <si>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</si>
  <si>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</si>
  <si>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</si>
  <si>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</si>
  <si>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</si>
  <si>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</si>
  <si>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</si>
  <si>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</si>
  <si>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</si>
  <si>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</si>
  <si>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</si>
  <si>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</si>
  <si>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</si>
  <si>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</si>
  <si>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</si>
  <si>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</si>
  <si>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</si>
  <si>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</si>
  <si>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</si>
  <si>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</si>
  <si>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</si>
  <si>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</si>
  <si>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</si>
  <si>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</si>
  <si>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</si>
  <si>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</si>
  <si>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</si>
  <si>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</si>
  <si>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</si>
  <si>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</si>
  <si>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</si>
  <si>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</si>
  <si>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</si>
  <si>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</si>
  <si>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</si>
  <si>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</si>
  <si>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</si>
  <si>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</si>
  <si>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</si>
  <si>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</si>
  <si>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</si>
  <si>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</si>
  <si>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</si>
  <si>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</si>
  <si>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</si>
  <si>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</si>
  <si>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</si>
  <si>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</si>
  <si>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</si>
  <si>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</si>
  <si>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</si>
  <si>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</si>
  <si>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</si>
  <si>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</si>
  <si>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</si>
  <si>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</si>
  <si>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</si>
  <si>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</si>
  <si>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</si>
  <si>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</si>
  <si>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</si>
  <si>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</si>
  <si>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</si>
  <si>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</si>
  <si>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</si>
  <si>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</si>
  <si>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</si>
  <si>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</si>
  <si>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</si>
  <si>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</si>
  <si>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</si>
  <si>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</si>
  <si>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</si>
  <si>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</si>
  <si>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</si>
  <si>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</si>
  <si>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</si>
  <si>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</si>
  <si>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</si>
  <si>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</si>
  <si>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</si>
  <si>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</si>
  <si>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</si>
  <si>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</si>
  <si>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</si>
  <si>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</si>
  <si>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</si>
  <si>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</si>
  <si>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</si>
  <si>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</si>
  <si>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</si>
  <si>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</si>
  <si>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</si>
  <si>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</si>
  <si>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</si>
  <si>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</si>
  <si>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</si>
  <si>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</si>
  <si>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</si>
  <si>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</si>
  <si>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</si>
  <si>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</si>
  <si>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</si>
  <si>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</si>
  <si>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</si>
  <si>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</si>
  <si>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</si>
  <si>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</si>
  <si>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</si>
  <si>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</si>
  <si>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</si>
  <si>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</si>
  <si>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</si>
  <si>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</si>
  <si>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</si>
  <si>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</si>
  <si>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</si>
  <si>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</si>
  <si>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</si>
  <si>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</si>
  <si>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</si>
  <si>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</si>
  <si>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</si>
  <si>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</si>
  <si>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</si>
  <si>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</si>
  <si>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</si>
  <si>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</si>
  <si>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</si>
  <si>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</si>
  <si>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</si>
  <si>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</si>
  <si>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</si>
  <si>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</si>
  <si>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</si>
  <si>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</si>
  <si>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</si>
  <si>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</si>
  <si>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</si>
  <si>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</si>
  <si>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</si>
  <si>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</si>
  <si>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</si>
  <si>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</si>
  <si>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</si>
  <si>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</si>
  <si>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</si>
  <si>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</si>
  <si>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</si>
  <si>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</si>
  <si>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</si>
  <si>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</si>
  <si>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</si>
  <si>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</si>
  <si>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</si>
  <si>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</si>
  <si>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</si>
  <si>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</si>
  <si>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</si>
  <si>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</si>
  <si>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</si>
  <si>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</si>
  <si>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</si>
  <si>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</si>
  <si>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</si>
  <si>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</si>
  <si>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</si>
  <si>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</si>
  <si>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</si>
  <si>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</si>
  <si>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</si>
  <si>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</si>
  <si>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</si>
  <si>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</si>
  <si>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</si>
  <si>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</si>
  <si>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</si>
  <si>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</si>
  <si>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</si>
  <si>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</si>
  <si>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</si>
  <si>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</si>
  <si>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</si>
  <si>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</si>
  <si>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</si>
  <si>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</si>
  <si>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</si>
  <si>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</si>
  <si>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</si>
  <si>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</si>
  <si>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</si>
  <si>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</si>
  <si>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</si>
  <si>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</si>
  <si>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</si>
  <si>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</si>
  <si>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</si>
  <si>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</si>
  <si>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</si>
  <si>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</si>
  <si>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</si>
  <si>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</si>
  <si>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</si>
  <si>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</si>
  <si>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</si>
  <si>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</si>
  <si>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</si>
  <si>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</si>
  <si>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</si>
  <si>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</si>
  <si>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</si>
  <si>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</si>
  <si>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</si>
  <si>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</si>
  <si>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</si>
  <si>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</si>
  <si>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</si>
  <si>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</si>
  <si>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</si>
  <si>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</si>
  <si>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</si>
  <si>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</si>
  <si>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</si>
  <si>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</si>
  <si>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</si>
  <si>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</si>
  <si>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</si>
  <si>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</si>
  <si>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</si>
  <si>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</si>
  <si>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</si>
  <si>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</si>
  <si>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</si>
  <si>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</si>
  <si>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</si>
  <si>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</si>
  <si>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</si>
  <si>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</si>
  <si>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</si>
  <si>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</si>
  <si>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</si>
  <si>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</si>
  <si>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</si>
  <si>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</si>
  <si>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</si>
  <si>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</si>
  <si>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</si>
  <si>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</si>
  <si>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</si>
  <si>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</si>
  <si>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</si>
  <si>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</si>
  <si>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</si>
  <si>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</si>
  <si>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</si>
  <si>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</si>
  <si>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</si>
  <si>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</si>
  <si>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</si>
  <si>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</si>
  <si>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</si>
  <si>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</si>
  <si>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</si>
  <si>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</si>
  <si>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</si>
  <si>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</si>
  <si>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</si>
  <si>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</si>
  <si>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</si>
  <si>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</si>
  <si>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</si>
  <si>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</si>
  <si>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</si>
  <si>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</si>
  <si>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</si>
  <si>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</si>
  <si>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</si>
  <si>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</si>
  <si>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</si>
  <si>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</si>
  <si>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</si>
  <si>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</si>
  <si>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</si>
  <si>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</si>
  <si>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</si>
  <si>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</si>
  <si>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</si>
  <si>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</si>
  <si>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</si>
  <si>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</si>
  <si>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</si>
  <si>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</si>
  <si>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</si>
  <si>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</si>
  <si>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</si>
  <si>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</si>
  <si>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</si>
  <si>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</si>
  <si>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</si>
  <si>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</si>
  <si>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</si>
  <si>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</si>
  <si>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</si>
  <si>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</si>
  <si>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</si>
  <si>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</si>
  <si>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</si>
  <si>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</si>
  <si>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</si>
  <si>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</si>
  <si>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</si>
  <si>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</si>
  <si>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</si>
  <si>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</si>
  <si>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</si>
  <si>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</si>
  <si>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</si>
  <si>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</si>
  <si>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</si>
  <si>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</si>
  <si>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</si>
  <si>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</si>
  <si>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</si>
  <si>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</si>
  <si>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</si>
  <si>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</si>
  <si>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</si>
  <si>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</si>
  <si>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</si>
  <si>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</si>
  <si>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</si>
  <si>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</si>
  <si>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</si>
  <si>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</si>
  <si>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</si>
  <si>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</si>
  <si>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</si>
  <si>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</si>
  <si>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</si>
  <si>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</si>
  <si>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</si>
  <si>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</si>
  <si>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</si>
  <si>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</si>
  <si>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</si>
  <si>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</si>
  <si>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</si>
  <si>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</si>
  <si>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</si>
  <si>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</si>
  <si>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</si>
  <si>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</si>
  <si>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</si>
  <si>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</si>
  <si>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</si>
  <si>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</si>
  <si>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</si>
  <si>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</si>
  <si>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</si>
  <si>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</si>
  <si>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</si>
  <si>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</si>
  <si>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</si>
  <si>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</si>
  <si>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</si>
  <si>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</si>
  <si>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</si>
  <si>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</si>
  <si>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</si>
  <si>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</si>
  <si>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</si>
  <si>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</si>
  <si>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</si>
  <si>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</si>
  <si>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</si>
  <si>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</si>
  <si>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</si>
  <si>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</si>
  <si>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</si>
  <si>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</si>
  <si>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</si>
  <si>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</si>
  <si>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</si>
  <si>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</si>
  <si>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</si>
  <si>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</si>
  <si>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</si>
  <si>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</si>
  <si>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</si>
  <si>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</si>
  <si>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</si>
  <si>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</si>
  <si>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</si>
  <si>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</si>
  <si>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</si>
  <si>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</si>
  <si>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</si>
  <si>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</si>
  <si>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</si>
  <si>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</si>
  <si>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</si>
  <si>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</si>
  <si>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</si>
  <si>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</si>
  <si>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</si>
  <si>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</si>
  <si>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</si>
  <si>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</si>
  <si>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</si>
  <si>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</si>
  <si>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</si>
  <si>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</si>
  <si>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</si>
  <si>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</si>
  <si>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</si>
  <si>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</si>
  <si>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</si>
  <si>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</si>
  <si>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</si>
  <si>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</si>
  <si>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</si>
  <si>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</si>
  <si>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</si>
  <si>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</si>
  <si>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</si>
  <si>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</si>
  <si>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</si>
  <si>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</si>
  <si>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</si>
  <si>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</si>
  <si>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</si>
  <si>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</si>
  <si>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</si>
  <si>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</si>
  <si>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</si>
  <si>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</si>
  <si>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</si>
  <si>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</si>
  <si>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</si>
  <si>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</si>
  <si>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</si>
  <si>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</si>
  <si>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</si>
  <si>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</si>
  <si>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</si>
  <si>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</si>
  <si>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</si>
  <si>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</si>
  <si>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</si>
  <si>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</si>
  <si>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</si>
  <si>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</si>
  <si>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</si>
  <si>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</si>
  <si>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</si>
  <si>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</si>
  <si>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</si>
  <si>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</si>
  <si>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</si>
  <si>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</si>
  <si>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</si>
  <si>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</si>
  <si>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</si>
  <si>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</si>
  <si>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</si>
  <si>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</si>
  <si>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</si>
  <si>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</si>
  <si>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</si>
  <si>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</si>
  <si>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</si>
  <si>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</si>
  <si>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</si>
  <si>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</si>
  <si>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</si>
  <si>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</si>
  <si>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</si>
  <si>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</si>
  <si>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</si>
  <si>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</si>
  <si>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</si>
  <si>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</si>
  <si>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</si>
  <si>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</si>
  <si>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</si>
  <si>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</si>
  <si>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</si>
  <si>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</si>
  <si>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</si>
  <si>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</si>
  <si>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</si>
  <si>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</si>
  <si>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</si>
  <si>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</si>
  <si>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</si>
  <si>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</si>
  <si>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</si>
  <si>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</si>
  <si>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</si>
  <si>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</si>
  <si>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</si>
  <si>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</si>
  <si>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</si>
  <si>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</si>
  <si>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</si>
  <si>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</si>
  <si>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</si>
  <si>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</si>
  <si>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</si>
  <si>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</si>
  <si>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</si>
  <si>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</si>
  <si>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</si>
  <si>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</si>
  <si>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</si>
  <si>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</si>
  <si>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</si>
  <si>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</si>
  <si>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</si>
  <si>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</si>
  <si>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</si>
  <si>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</si>
  <si>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</si>
  <si>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</si>
  <si>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</si>
  <si>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</si>
  <si>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</si>
  <si>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</si>
  <si>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</si>
  <si>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</si>
  <si>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</si>
  <si>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</si>
  <si>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</si>
  <si>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</si>
  <si>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</si>
  <si>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</si>
  <si>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</si>
  <si>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</si>
  <si>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</si>
  <si>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</si>
  <si>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</si>
  <si>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</si>
  <si>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</si>
  <si>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</si>
  <si>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</si>
  <si>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</si>
  <si>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</si>
  <si>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</si>
  <si>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</si>
  <si>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</si>
  <si>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</si>
  <si>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</si>
  <si>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</si>
  <si>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</si>
  <si>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</si>
  <si>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</si>
  <si>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</si>
  <si>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</si>
  <si>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</si>
  <si>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</si>
  <si>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</si>
  <si>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</si>
  <si>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</si>
  <si>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</si>
  <si>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</si>
  <si>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</si>
  <si>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</si>
  <si>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</si>
  <si>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</si>
  <si>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</si>
  <si>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</si>
  <si>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</si>
  <si>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</si>
  <si>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</si>
  <si>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</si>
  <si>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</si>
  <si>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</si>
  <si>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</si>
  <si>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</si>
  <si>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</si>
  <si>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</si>
  <si>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</si>
  <si>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</si>
  <si>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</si>
  <si>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</si>
  <si>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</si>
  <si>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</si>
  <si>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</si>
  <si>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</si>
  <si>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</si>
  <si>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</si>
  <si>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</si>
  <si>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</si>
  <si>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</si>
  <si>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</si>
  <si>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</si>
  <si>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</si>
  <si>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</si>
  <si>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</si>
  <si>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</si>
  <si>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</si>
  <si>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</si>
  <si>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</si>
  <si>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</si>
  <si>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</si>
  <si>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</si>
  <si>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</si>
  <si>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</si>
  <si>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</si>
  <si>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</si>
  <si>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</si>
  <si>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</si>
  <si>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</si>
  <si>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</si>
  <si>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</si>
  <si>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</si>
  <si>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</si>
  <si>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</si>
  <si>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</si>
  <si>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</si>
  <si>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</si>
  <si>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</si>
  <si>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</si>
  <si>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</si>
  <si>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</si>
  <si>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</si>
  <si>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</si>
  <si>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</si>
  <si>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</si>
  <si>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</si>
  <si>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</si>
  <si>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</si>
  <si>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</si>
  <si>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</si>
  <si>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</si>
  <si>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</si>
  <si>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</si>
  <si>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</si>
  <si>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</si>
  <si>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</si>
  <si>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</si>
  <si>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</si>
  <si>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</si>
  <si>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</si>
  <si>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</si>
  <si>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</si>
  <si>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</si>
  <si>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</si>
  <si>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</si>
  <si>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</si>
  <si>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</si>
  <si>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</si>
  <si>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</si>
  <si>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</si>
  <si>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</si>
  <si>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</si>
  <si>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</si>
  <si>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</si>
  <si>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</si>
  <si>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</si>
  <si>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</si>
  <si>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</si>
  <si>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</si>
  <si>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</si>
  <si>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</si>
  <si>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</si>
  <si>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</si>
  <si>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</si>
  <si>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</si>
  <si>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</si>
  <si>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</si>
  <si>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</si>
  <si>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</si>
  <si>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</si>
  <si>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</si>
  <si>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</si>
  <si>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</si>
  <si>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</si>
  <si>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</si>
  <si>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</si>
  <si>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</si>
  <si>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</si>
  <si>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</si>
  <si>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</si>
  <si>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</si>
  <si>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</si>
  <si>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</si>
  <si>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</si>
  <si>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</si>
  <si>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</si>
  <si>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</si>
  <si>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</si>
  <si>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</si>
  <si>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</si>
  <si>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</si>
  <si>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</si>
  <si>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</si>
  <si>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</si>
  <si>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</si>
  <si>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</si>
  <si>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</si>
  <si>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</si>
  <si>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</si>
  <si>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</si>
  <si>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</si>
  <si>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</si>
  <si>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</si>
  <si>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</si>
  <si>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</si>
  <si>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</si>
  <si>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</si>
  <si>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</si>
  <si>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</si>
  <si>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</si>
  <si>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</si>
  <si>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</si>
  <si>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</si>
  <si>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</si>
  <si>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</si>
  <si>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</si>
  <si>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</si>
  <si>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</si>
  <si>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</si>
  <si>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</si>
  <si>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</si>
  <si>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</si>
  <si>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</si>
  <si>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</si>
  <si>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</si>
  <si>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</si>
  <si>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</si>
  <si>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</si>
  <si>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</si>
  <si>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</si>
  <si>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</si>
  <si>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</si>
  <si>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</si>
  <si>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</si>
  <si>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</si>
  <si>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</si>
  <si>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</si>
  <si>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</si>
  <si>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</si>
  <si>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</si>
  <si>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</si>
  <si>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</si>
  <si>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</si>
  <si>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</si>
  <si>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</si>
  <si>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</si>
  <si>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</si>
  <si>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</si>
  <si>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</si>
  <si>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</si>
  <si>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</si>
  <si>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</si>
  <si>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</si>
  <si>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</si>
  <si>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</si>
  <si>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</si>
  <si>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</si>
  <si>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</si>
  <si>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</si>
  <si>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</si>
  <si>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</si>
  <si>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</si>
  <si>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</si>
  <si>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</si>
  <si>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</si>
  <si>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</si>
  <si>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</si>
  <si>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</si>
  <si>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</si>
  <si>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</si>
  <si>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</si>
  <si>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</si>
  <si>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</si>
  <si>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</si>
  <si>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</si>
  <si>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</si>
  <si>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</si>
  <si>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</si>
  <si>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</si>
  <si>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</si>
  <si>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</si>
  <si>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</si>
  <si>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</si>
  <si>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</si>
  <si>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</si>
  <si>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</si>
  <si>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</si>
  <si>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</si>
  <si>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</si>
  <si>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</si>
  <si>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</si>
  <si>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</si>
  <si>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</si>
  <si>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</si>
  <si>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</si>
  <si>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</si>
  <si>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</si>
  <si>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</si>
  <si>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</si>
  <si>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</si>
  <si>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</si>
  <si>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</si>
  <si>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</si>
  <si>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</si>
  <si>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</si>
  <si>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</si>
  <si>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</si>
  <si>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</si>
  <si>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</si>
  <si>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</si>
  <si>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</si>
  <si>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</si>
  <si>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</si>
  <si>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</si>
  <si>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</si>
  <si>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</si>
  <si>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</si>
  <si>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</si>
  <si>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</si>
  <si>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</si>
  <si>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</si>
  <si>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</si>
  <si>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</si>
  <si>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</si>
  <si>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</si>
  <si>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</si>
  <si>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</si>
  <si>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</si>
  <si>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</si>
  <si>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</si>
  <si>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</si>
  <si>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</si>
  <si>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</si>
  <si>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</si>
  <si>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</si>
  <si>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</si>
  <si>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</si>
  <si>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</si>
  <si>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</si>
  <si>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</si>
  <si>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</si>
  <si>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</si>
  <si>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</si>
  <si>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</si>
  <si>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</si>
  <si>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</si>
  <si>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</si>
  <si>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</si>
  <si>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</si>
  <si>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</si>
  <si>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</si>
  <si>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</si>
  <si>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</si>
  <si>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</si>
  <si>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</si>
  <si>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</si>
  <si>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</si>
  <si>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</si>
  <si>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</si>
  <si>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</si>
  <si>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</si>
  <si>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</si>
  <si>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</si>
  <si>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</si>
  <si>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</si>
  <si>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</si>
  <si>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</si>
  <si>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</si>
  <si>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</si>
  <si>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</si>
  <si>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</si>
  <si>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</si>
  <si>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</si>
  <si>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</si>
  <si>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</si>
  <si>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</si>
  <si>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</si>
  <si>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</si>
  <si>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</si>
  <si>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</si>
  <si>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</si>
  <si>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</si>
  <si>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</si>
  <si>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</si>
  <si>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</si>
  <si>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</si>
  <si>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</si>
  <si>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</si>
  <si>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</si>
  <si>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</si>
  <si>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</si>
  <si>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</si>
  <si>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</si>
  <si>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</si>
  <si>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</si>
  <si>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</si>
  <si>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</si>
  <si>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</si>
  <si>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</si>
  <si>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</si>
  <si>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</si>
  <si>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</si>
  <si>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</si>
  <si>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</si>
  <si>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</si>
  <si>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</si>
  <si>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</si>
  <si>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</si>
  <si>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</si>
  <si>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</si>
  <si>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</si>
  <si>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</si>
  <si>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</si>
  <si>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</si>
  <si>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</si>
  <si>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</si>
  <si>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</si>
  <si>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</si>
  <si>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</si>
  <si>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</si>
  <si>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</si>
  <si>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</si>
  <si>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</si>
  <si>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</si>
  <si>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</si>
  <si>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</si>
  <si>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</si>
  <si>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</si>
  <si>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</si>
  <si>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</si>
  <si>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</si>
  <si>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</si>
  <si>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</si>
  <si>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</si>
  <si>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</si>
  <si>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</si>
  <si>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</si>
  <si>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</si>
  <si>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</si>
  <si>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</si>
  <si>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</si>
  <si>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</si>
  <si>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</si>
  <si>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</si>
  <si>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</si>
  <si>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</si>
  <si>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</si>
  <si>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</si>
  <si>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</si>
  <si>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</si>
  <si>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</si>
  <si>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</si>
  <si>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</si>
  <si>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</si>
  <si>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</si>
  <si>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</si>
  <si>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</si>
  <si>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</si>
  <si>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</si>
  <si>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</si>
  <si>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</si>
  <si>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</si>
  <si>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</si>
  <si>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</si>
  <si>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</si>
  <si>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</si>
  <si>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</si>
  <si>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</si>
  <si>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</si>
  <si>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</si>
  <si>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</si>
  <si>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</si>
  <si>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</si>
  <si>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</si>
  <si>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</si>
  <si>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</si>
  <si>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</si>
  <si>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</si>
  <si>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</si>
  <si>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</si>
  <si>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</si>
  <si>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</si>
  <si>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</si>
  <si>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</si>
  <si>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</si>
  <si>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</si>
  <si>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</si>
  <si>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</si>
  <si>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</si>
  <si>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</si>
  <si>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</si>
  <si>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</si>
  <si>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</si>
  <si>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</si>
  <si>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</si>
  <si>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</si>
  <si>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</si>
  <si>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</si>
  <si>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</si>
  <si>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</si>
  <si>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</si>
  <si>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</si>
  <si>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</si>
  <si>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</si>
  <si>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</si>
  <si>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</si>
  <si>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</si>
  <si>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</si>
  <si>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</si>
  <si>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</si>
  <si>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</si>
  <si>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</si>
  <si>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</si>
  <si>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</si>
  <si>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</si>
  <si>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</si>
  <si>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</si>
  <si>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</si>
  <si>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</si>
  <si>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</si>
  <si>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</si>
  <si>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</si>
  <si>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</si>
  <si>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</si>
  <si>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</si>
  <si>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</si>
  <si>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</si>
  <si>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</si>
  <si>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</si>
  <si>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</si>
  <si>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</si>
  <si>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</si>
  <si>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</si>
  <si>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</si>
  <si>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</si>
  <si>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</si>
  <si>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</si>
  <si>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</si>
  <si>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</si>
  <si>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</si>
  <si>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</si>
  <si>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</si>
  <si>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</si>
  <si>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</si>
  <si>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</si>
  <si>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</si>
  <si>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</si>
  <si>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</si>
  <si>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</si>
  <si>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</si>
  <si>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</si>
  <si>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</si>
  <si>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</si>
  <si>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</si>
  <si>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</si>
  <si>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</si>
  <si>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</si>
  <si>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</si>
  <si>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</si>
  <si>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</si>
  <si>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</si>
  <si>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</si>
  <si>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</si>
  <si>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</si>
  <si>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</si>
  <si>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</si>
  <si>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</si>
  <si>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</si>
  <si>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</si>
  <si>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</si>
  <si>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</si>
  <si>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</si>
  <si>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</si>
  <si>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</si>
  <si>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</si>
  <si>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</si>
  <si>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</si>
  <si>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</si>
  <si>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</si>
  <si>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</si>
  <si>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</si>
  <si>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</si>
  <si>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</si>
  <si>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</si>
  <si>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</si>
  <si>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</si>
  <si>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</si>
  <si>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</si>
  <si>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</si>
  <si>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</si>
  <si>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</si>
  <si>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</si>
  <si>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</si>
  <si>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</si>
  <si>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</si>
  <si>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</si>
  <si>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</si>
  <si>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</si>
  <si>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</si>
  <si>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</si>
  <si>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</si>
  <si>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</si>
  <si>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</si>
  <si>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</si>
  <si>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</si>
  <si>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</si>
  <si>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</si>
  <si>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</si>
  <si>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</si>
  <si>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</si>
  <si>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</si>
  <si>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</si>
  <si>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</si>
  <si>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</si>
  <si>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</si>
  <si>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</si>
  <si>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</si>
  <si>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</si>
  <si>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</si>
  <si>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</si>
  <si>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</si>
  <si>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</si>
  <si>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</si>
  <si>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</si>
  <si>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</si>
  <si>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</si>
  <si>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</si>
  <si>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</si>
  <si>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</si>
  <si>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</si>
  <si>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</si>
  <si>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</si>
  <si>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</si>
  <si>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</si>
  <si>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</si>
  <si>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</si>
  <si>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</si>
  <si>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</si>
  <si>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</si>
  <si>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</si>
  <si>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</si>
  <si>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</si>
  <si>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</si>
  <si>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</si>
  <si>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</si>
  <si>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</si>
  <si>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</si>
  <si>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</si>
  <si>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</si>
  <si>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</si>
  <si>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</si>
  <si>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</si>
  <si>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</si>
  <si>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</si>
  <si>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</si>
  <si>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</si>
  <si>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</si>
  <si>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</si>
  <si>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</si>
  <si>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</si>
  <si>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</si>
  <si>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</si>
  <si>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</si>
  <si>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</si>
  <si>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</si>
  <si>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</si>
  <si>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</si>
  <si>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</si>
  <si>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</si>
  <si>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</si>
  <si>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</si>
  <si>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</si>
  <si>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</si>
  <si>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</si>
  <si>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</si>
  <si>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</si>
  <si>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</si>
  <si>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</si>
  <si>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</si>
  <si>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</si>
  <si>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</si>
  <si>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</si>
  <si>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</si>
  <si>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</si>
  <si>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</si>
  <si>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</si>
  <si>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</si>
  <si>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</si>
  <si>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</si>
  <si>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</si>
  <si>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</si>
  <si>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</si>
  <si>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</si>
  <si>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</si>
  <si>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</si>
  <si>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</si>
  <si>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</si>
  <si>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</si>
  <si>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</si>
  <si>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</si>
  <si>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</si>
  <si>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</si>
  <si>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</si>
  <si>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</si>
  <si>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</si>
  <si>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</si>
  <si>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</si>
  <si>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</si>
  <si>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</si>
  <si>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</si>
  <si>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</si>
  <si>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</si>
  <si>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</si>
  <si>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</si>
  <si>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</si>
  <si>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</si>
  <si>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</si>
  <si>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</si>
  <si>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</si>
  <si>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</si>
  <si>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</si>
  <si>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</si>
  <si>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</si>
  <si>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</si>
  <si>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</si>
  <si>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</si>
  <si>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</si>
  <si>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</si>
  <si>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</si>
  <si>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</si>
  <si>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</si>
  <si>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</si>
  <si>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</si>
  <si>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</si>
  <si>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</si>
  <si>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</si>
  <si>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</si>
  <si>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</si>
  <si>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</si>
  <si>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</si>
  <si>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</si>
  <si>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</si>
  <si>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</si>
  <si>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</si>
  <si>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</si>
  <si>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</si>
  <si>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</si>
  <si>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</si>
  <si>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</si>
  <si>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</si>
  <si>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</si>
  <si>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</si>
  <si>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</si>
  <si>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</si>
  <si>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</si>
  <si>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</si>
  <si>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</si>
  <si>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</si>
  <si>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</si>
  <si>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</si>
  <si>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</si>
  <si>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</si>
  <si>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</si>
  <si>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</si>
  <si>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</si>
  <si>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</si>
  <si>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</si>
  <si>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</si>
  <si>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</si>
  <si>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</si>
  <si>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</si>
  <si>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</si>
  <si>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</si>
  <si>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</si>
  <si>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</si>
  <si>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</si>
  <si>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</si>
  <si>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</si>
  <si>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</si>
  <si>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</si>
  <si>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</si>
  <si>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</si>
  <si>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</si>
  <si>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</si>
  <si>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</si>
  <si>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</si>
  <si>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</si>
  <si>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</si>
  <si>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</si>
  <si>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</si>
  <si>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</si>
  <si>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</si>
  <si>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</si>
  <si>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</si>
  <si>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</si>
  <si>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</si>
  <si>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</si>
  <si>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</si>
  <si>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</si>
  <si>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</si>
  <si>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</si>
  <si>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</si>
  <si>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</si>
  <si>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</si>
  <si>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</si>
  <si>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</si>
  <si>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</si>
  <si>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</si>
  <si>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</si>
  <si>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</si>
  <si>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</si>
  <si>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</si>
  <si>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</si>
  <si>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</si>
  <si>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</si>
  <si>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</si>
  <si>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</si>
  <si>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</si>
  <si>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</si>
  <si>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</si>
  <si>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</si>
  <si>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</si>
  <si>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</si>
  <si>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</si>
  <si>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</si>
  <si>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</si>
  <si>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</si>
  <si>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</si>
  <si>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</si>
  <si>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</si>
  <si>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</si>
  <si>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</si>
  <si>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</si>
  <si>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</si>
  <si>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</si>
  <si>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</si>
  <si>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</si>
  <si>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</si>
  <si>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</si>
  <si>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</si>
  <si>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</si>
  <si>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</si>
  <si>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</si>
  <si>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</si>
  <si>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</si>
  <si>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</si>
  <si>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</si>
  <si>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</si>
  <si>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</si>
  <si>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</si>
  <si>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</si>
  <si>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</si>
  <si>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</si>
  <si>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</si>
  <si>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</si>
  <si>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</si>
  <si>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</si>
  <si>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</si>
  <si>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</si>
  <si>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</si>
  <si>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</si>
  <si>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</si>
  <si>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</si>
  <si>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</si>
  <si>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</si>
  <si>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</si>
  <si>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</si>
  <si>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</si>
  <si>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</si>
  <si>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</si>
  <si>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</si>
  <si>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</si>
  <si>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</si>
  <si>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</si>
  <si>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</si>
  <si>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</si>
  <si>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</si>
  <si>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</si>
  <si>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</si>
  <si>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</si>
  <si>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</si>
  <si>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</si>
  <si>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</si>
  <si>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</si>
  <si>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</si>
  <si>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</si>
  <si>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</si>
  <si>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</si>
  <si>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</si>
  <si>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</si>
  <si>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</si>
  <si>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</si>
  <si>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</si>
  <si>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</si>
  <si>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</si>
  <si>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</si>
  <si>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</si>
  <si>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</si>
  <si>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</si>
  <si>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</si>
  <si>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</si>
  <si>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</si>
  <si>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</si>
  <si>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</si>
  <si>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</si>
  <si>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</si>
  <si>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</si>
  <si>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</si>
  <si>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</si>
  <si>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</si>
  <si>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</si>
  <si>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</si>
  <si>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</si>
  <si>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</si>
  <si>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</si>
  <si>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</si>
  <si>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</si>
  <si>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</si>
  <si>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</si>
  <si>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</si>
  <si>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</si>
  <si>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</si>
  <si>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</si>
  <si>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</si>
  <si>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</si>
  <si>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</si>
  <si>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</si>
  <si>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</si>
  <si>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</si>
  <si>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</si>
  <si>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</si>
  <si>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</si>
  <si>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</si>
  <si>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</si>
  <si>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</si>
  <si>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</si>
  <si>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</si>
  <si>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</si>
  <si>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</si>
  <si>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</si>
  <si>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</si>
  <si>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</si>
  <si>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</si>
  <si>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</si>
  <si>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</si>
  <si>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</si>
  <si>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</si>
  <si>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</si>
  <si>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</si>
  <si>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</si>
  <si>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</si>
  <si>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</si>
  <si>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</si>
  <si>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</si>
  <si>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</si>
  <si>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</si>
  <si>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</si>
  <si>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</si>
  <si>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</si>
  <si>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</si>
  <si>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</si>
  <si>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</si>
  <si>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</si>
  <si>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</si>
  <si>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</si>
  <si>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</si>
  <si>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</si>
  <si>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</si>
  <si>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</si>
  <si>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</si>
  <si>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</si>
  <si>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</si>
  <si>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</si>
  <si>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</si>
  <si>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</si>
  <si>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</si>
  <si>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</si>
  <si>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</si>
  <si>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</si>
  <si>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</si>
  <si>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</si>
  <si>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</si>
  <si>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</si>
  <si>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</si>
  <si>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</si>
  <si>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</si>
  <si>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</si>
  <si>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</si>
  <si>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</si>
  <si>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</si>
  <si>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</si>
  <si>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</si>
  <si>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</si>
  <si>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</si>
  <si>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</si>
  <si>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</si>
  <si>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</si>
  <si>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</si>
  <si>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</si>
  <si>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</si>
  <si>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</si>
  <si>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</si>
  <si>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</si>
  <si>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</si>
  <si>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</si>
  <si>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</si>
  <si>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</si>
  <si>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</si>
  <si>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</si>
  <si>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</si>
  <si>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</si>
  <si>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</si>
  <si>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</si>
  <si>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</si>
  <si>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</si>
  <si>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</si>
  <si>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</si>
  <si>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</si>
  <si>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</si>
  <si>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</si>
  <si>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</si>
  <si>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</si>
  <si>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</si>
  <si>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</si>
  <si>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</si>
  <si>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</si>
  <si>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</si>
  <si>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</si>
  <si>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</si>
  <si>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</si>
  <si>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</si>
  <si>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</si>
  <si>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</si>
  <si>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</si>
  <si>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</si>
  <si>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</si>
  <si>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</si>
  <si>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</si>
  <si>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</si>
  <si>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</si>
  <si>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</si>
  <si>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</si>
  <si>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</si>
  <si>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</si>
  <si>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</si>
  <si>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</si>
  <si>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</si>
  <si>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</si>
  <si>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</si>
  <si>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</si>
  <si>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</si>
  <si>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</si>
  <si>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</si>
  <si>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</si>
  <si>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</si>
  <si>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</si>
  <si>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</si>
  <si>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</si>
  <si>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</si>
  <si>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</si>
  <si>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</si>
  <si>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</si>
  <si>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</si>
  <si>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</si>
  <si>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</si>
  <si>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</si>
  <si>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</si>
  <si>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</si>
  <si>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</si>
  <si>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</si>
  <si>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</si>
  <si>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</si>
  <si>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</si>
  <si>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</si>
  <si>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</si>
  <si>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</si>
  <si>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</si>
  <si>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</si>
  <si>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</si>
  <si>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</si>
  <si>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</si>
  <si>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</si>
  <si>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</si>
  <si>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</si>
  <si>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</si>
  <si>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</si>
  <si>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</si>
  <si>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</si>
  <si>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</si>
  <si>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</si>
  <si>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</si>
  <si>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</si>
  <si>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</si>
  <si>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</si>
  <si>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</si>
  <si>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</si>
  <si>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</si>
  <si>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</si>
  <si>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</si>
  <si>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</si>
  <si>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</si>
  <si>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</si>
  <si>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</si>
  <si>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</si>
  <si>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</si>
  <si>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</si>
  <si>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</si>
  <si>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</si>
  <si>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</si>
  <si>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</si>
  <si>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</si>
  <si>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</si>
  <si>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</si>
  <si>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</si>
  <si>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</si>
  <si>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</si>
  <si>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</si>
  <si>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</si>
  <si>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</si>
  <si>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</si>
  <si>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</si>
  <si>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</si>
  <si>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</si>
  <si>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</si>
  <si>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</si>
  <si>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</si>
  <si>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</si>
  <si>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</si>
  <si>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</si>
  <si>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</si>
  <si>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</si>
  <si>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</si>
  <si>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</si>
  <si>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</si>
  <si>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</si>
  <si>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</si>
  <si>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</si>
  <si>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</si>
  <si>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</si>
  <si>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</si>
  <si>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</si>
  <si>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</si>
  <si>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</si>
  <si>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</si>
  <si>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</si>
  <si>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</si>
  <si>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</si>
  <si>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</si>
  <si>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</si>
  <si>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</si>
  <si>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</si>
  <si>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</si>
  <si>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</si>
  <si>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</si>
  <si>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</si>
  <si>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</si>
  <si>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</si>
  <si>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</si>
  <si>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</si>
  <si>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</si>
  <si>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</si>
  <si>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</si>
  <si>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</si>
  <si>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</si>
  <si>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</si>
  <si>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</si>
  <si>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</si>
  <si>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</si>
  <si>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</si>
  <si>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</si>
  <si>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</si>
  <si>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</si>
  <si>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</si>
  <si>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</si>
  <si>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</si>
  <si>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</si>
  <si>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</si>
  <si>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</si>
  <si>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</si>
  <si>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</si>
  <si>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</si>
  <si>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</si>
  <si>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</si>
  <si>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</si>
  <si>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</si>
  <si>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</si>
  <si>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</si>
  <si>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</si>
  <si>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</si>
  <si>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</si>
  <si>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</si>
  <si>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</si>
  <si>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</si>
  <si>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</si>
  <si>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</si>
  <si>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</si>
  <si>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</si>
  <si>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</si>
  <si>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</si>
  <si>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</si>
  <si>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</si>
  <si>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</si>
  <si>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</si>
  <si>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</si>
  <si>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</si>
  <si>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</si>
  <si>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</si>
  <si>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</si>
  <si>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</si>
  <si>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</si>
  <si>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</si>
  <si>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</si>
  <si>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</si>
  <si>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</si>
  <si>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</si>
  <si>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</si>
  <si>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</si>
  <si>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</si>
  <si>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</si>
  <si>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</si>
  <si>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</si>
  <si>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</si>
  <si>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</si>
  <si>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</si>
  <si>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</si>
  <si>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</si>
  <si>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</si>
  <si>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</si>
  <si>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</si>
  <si>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</si>
  <si>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</si>
  <si>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</si>
  <si>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</si>
  <si>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</si>
  <si>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</si>
  <si>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</si>
  <si>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</si>
  <si>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</si>
  <si>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</si>
  <si>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</si>
  <si>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</si>
  <si>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</si>
  <si>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</si>
  <si>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</si>
  <si>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</si>
  <si>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</si>
  <si>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</si>
  <si>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</si>
  <si>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</si>
  <si>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</si>
  <si>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</si>
  <si>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</si>
  <si>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</si>
  <si>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</si>
  <si>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</si>
  <si>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</si>
  <si>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</si>
  <si>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</si>
  <si>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</si>
  <si>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</si>
  <si>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</si>
  <si>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</si>
  <si>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</si>
  <si>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</si>
  <si>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</si>
  <si>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</si>
  <si>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</si>
  <si>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</si>
  <si>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</si>
  <si>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</si>
  <si>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</si>
  <si>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</si>
  <si>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</si>
  <si>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</si>
  <si>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</si>
  <si>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</si>
  <si>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</si>
  <si>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</si>
  <si>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</si>
  <si>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</si>
  <si>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</si>
  <si>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</si>
  <si>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</si>
  <si>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</si>
  <si>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</si>
  <si>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</si>
  <si>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</si>
  <si>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</si>
  <si>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</si>
  <si>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</si>
  <si>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</si>
  <si>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</si>
  <si>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</si>
  <si>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</si>
  <si>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</si>
  <si>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</si>
  <si>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</si>
  <si>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</si>
  <si>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</si>
  <si>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</si>
  <si>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</si>
  <si>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</si>
  <si>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</si>
  <si>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</si>
  <si>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</si>
  <si>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</si>
  <si>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</si>
  <si>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</si>
  <si>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</si>
  <si>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</si>
  <si>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</si>
  <si>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</si>
  <si>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</si>
  <si>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</si>
  <si>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</si>
  <si>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</si>
  <si>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</si>
  <si>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</si>
  <si>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</si>
  <si>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</si>
  <si>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</si>
  <si>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</si>
  <si>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</si>
  <si>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</si>
  <si>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</si>
  <si>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</si>
  <si>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</si>
  <si>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</si>
  <si>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</si>
  <si>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</si>
  <si>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</si>
  <si>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</si>
  <si>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</si>
  <si>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</si>
  <si>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</si>
  <si>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</si>
  <si>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</si>
  <si>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</si>
  <si>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</si>
  <si>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</si>
  <si>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</si>
  <si>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</si>
  <si>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</si>
  <si>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</si>
  <si>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</si>
  <si>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</si>
  <si>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</si>
  <si>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</si>
  <si>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</si>
  <si>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</si>
  <si>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</si>
  <si>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</si>
  <si>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</si>
  <si>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</si>
  <si>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</si>
  <si>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</si>
  <si>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</si>
  <si>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</si>
  <si>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</si>
  <si>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</si>
  <si>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</si>
  <si>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</si>
  <si>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</si>
  <si>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</si>
  <si>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</si>
  <si>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</si>
  <si>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</si>
  <si>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</si>
  <si>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</si>
  <si>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</si>
  <si>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</si>
  <si>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</si>
  <si>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</si>
  <si>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</si>
  <si>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</si>
  <si>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</si>
  <si>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</si>
  <si>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</si>
  <si>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</si>
  <si>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</si>
  <si>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</si>
  <si>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</si>
  <si>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</si>
  <si>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</si>
  <si>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</si>
  <si>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</si>
  <si>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</si>
  <si>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</si>
  <si>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</si>
  <si>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</si>
  <si>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</si>
  <si>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</si>
  <si>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</si>
  <si>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</si>
  <si>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</si>
  <si>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</si>
  <si>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</si>
  <si>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</si>
  <si>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</si>
  <si>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</si>
  <si>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</si>
  <si>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</si>
  <si>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</si>
  <si>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</si>
  <si>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</si>
  <si>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</si>
  <si>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</si>
  <si>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</si>
  <si>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</si>
  <si>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</si>
  <si>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</si>
  <si>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</si>
  <si>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</si>
  <si>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</si>
  <si>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</si>
  <si>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</si>
  <si>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</si>
  <si>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</si>
  <si>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</si>
  <si>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</si>
  <si>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</si>
  <si>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</si>
  <si>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</si>
  <si>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</si>
  <si>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</si>
  <si>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</si>
  <si>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</si>
  <si>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</si>
  <si>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</si>
  <si>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</si>
  <si>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</si>
  <si>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</si>
  <si>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</si>
  <si>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</si>
  <si>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</si>
  <si>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</si>
  <si>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</si>
  <si>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</si>
  <si>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</si>
  <si>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</si>
  <si>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</si>
  <si>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</si>
  <si>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</si>
  <si>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</si>
  <si>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</si>
  <si>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</si>
  <si>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</si>
  <si>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</si>
  <si>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</si>
  <si>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</si>
  <si>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</si>
  <si>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</si>
  <si>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</si>
  <si>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</si>
  <si>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</si>
  <si>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</si>
  <si>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</si>
  <si>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</si>
  <si>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</si>
  <si>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</si>
  <si>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</si>
  <si>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</si>
  <si>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</si>
  <si>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</si>
  <si>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</si>
  <si>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</si>
  <si>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</si>
  <si>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</si>
  <si>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</si>
  <si>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</si>
  <si>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</si>
  <si>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</si>
  <si>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</si>
  <si>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</si>
  <si>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</si>
  <si>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</si>
  <si>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</si>
  <si>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</si>
  <si>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</si>
  <si>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</si>
  <si>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</si>
  <si>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</si>
  <si>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</si>
  <si>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</si>
  <si>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</si>
  <si>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</si>
  <si>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</si>
  <si>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</si>
  <si>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</si>
  <si>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</si>
  <si>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</si>
  <si>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</si>
  <si>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</si>
  <si>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</si>
  <si>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</si>
  <si>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</si>
  <si>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</si>
  <si>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</si>
  <si>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</si>
  <si>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</si>
  <si>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</si>
  <si>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</si>
  <si>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</si>
  <si>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</si>
  <si>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</si>
  <si>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</si>
  <si>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</si>
  <si>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</si>
  <si>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</si>
  <si>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</si>
  <si>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</si>
  <si>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</si>
  <si>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</si>
  <si>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</si>
  <si>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</si>
  <si>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</si>
  <si>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</si>
  <si>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</si>
  <si>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</si>
  <si>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</si>
  <si>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</si>
  <si>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</si>
  <si>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</si>
  <si>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</si>
  <si>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</si>
  <si>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</si>
  <si>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</si>
  <si>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</si>
  <si>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</si>
  <si>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</si>
  <si>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</si>
  <si>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</si>
  <si>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</si>
  <si>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</si>
  <si>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</si>
  <si>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</si>
  <si>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</si>
  <si>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</si>
  <si>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</si>
  <si>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</si>
  <si>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</si>
  <si>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</si>
  <si>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</si>
  <si>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</si>
  <si>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</si>
  <si>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</si>
  <si>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</si>
  <si>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</si>
  <si>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</si>
  <si>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</si>
  <si>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</si>
  <si>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</si>
  <si>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</si>
  <si>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</si>
  <si>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</si>
  <si>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</si>
  <si>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</si>
  <si>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</si>
  <si>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</si>
  <si>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</si>
  <si>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</si>
  <si>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</si>
  <si>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</si>
  <si>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</si>
  <si>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</si>
  <si>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</si>
  <si>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</si>
  <si>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</si>
  <si>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</si>
  <si>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</si>
  <si>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</si>
  <si>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</si>
  <si>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</si>
  <si>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</si>
  <si>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</si>
  <si>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</si>
  <si>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</si>
  <si>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</si>
  <si>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</si>
  <si>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</si>
  <si>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</si>
  <si>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</si>
  <si>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</si>
  <si>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</si>
  <si>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</si>
  <si>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</si>
  <si>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</si>
  <si>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</si>
  <si>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</si>
  <si>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</si>
  <si>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</si>
  <si>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</si>
  <si>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</si>
  <si>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</si>
  <si>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</si>
  <si>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</si>
  <si>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</si>
  <si>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</si>
  <si>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</si>
  <si>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</si>
  <si>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</si>
  <si>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</si>
  <si>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</si>
  <si>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</si>
  <si>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</si>
  <si>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</si>
  <si>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</si>
  <si>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</si>
  <si>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</si>
  <si>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</si>
  <si>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</si>
  <si>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</si>
  <si>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</si>
  <si>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</si>
  <si>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</si>
  <si>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</si>
  <si>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</si>
  <si>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</si>
  <si>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</si>
  <si>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</si>
  <si>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</si>
  <si>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</si>
  <si>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</si>
  <si>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</si>
  <si>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</si>
  <si>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</si>
  <si>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</si>
  <si>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</si>
  <si>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</si>
  <si>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</si>
  <si>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</si>
  <si>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</si>
  <si>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</si>
  <si>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</si>
  <si>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</si>
  <si>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</si>
  <si>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</si>
  <si>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</si>
  <si>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</si>
  <si>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</si>
  <si>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</si>
  <si>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</si>
  <si>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</si>
  <si>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</si>
  <si>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</si>
  <si>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</si>
  <si>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</si>
  <si>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</si>
  <si>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</si>
  <si>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</si>
  <si>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</si>
  <si>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</si>
  <si>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</si>
  <si>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</si>
  <si>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</si>
  <si>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</si>
  <si>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</si>
  <si>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</si>
  <si>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</si>
  <si>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</si>
  <si>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</si>
  <si>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</si>
  <si>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</si>
  <si>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</si>
  <si>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</si>
  <si>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</si>
  <si>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</si>
  <si>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</si>
  <si>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</si>
  <si>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</si>
  <si>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</si>
  <si>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</si>
  <si>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</si>
  <si>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</si>
  <si>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</si>
  <si>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</si>
  <si>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</si>
  <si>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</si>
  <si>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</si>
  <si>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</si>
  <si>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</si>
  <si>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</si>
  <si>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</si>
  <si>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</si>
  <si>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</si>
  <si>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</si>
  <si>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</si>
  <si>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</si>
  <si>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</si>
  <si>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</si>
  <si>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</si>
  <si>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</si>
  <si>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</si>
  <si>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</si>
  <si>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</si>
  <si>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</si>
  <si>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</si>
  <si>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</si>
  <si>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</si>
  <si>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</si>
  <si>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</si>
  <si>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</si>
  <si>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</si>
  <si>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</si>
  <si>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</si>
  <si>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</si>
  <si>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</si>
  <si>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</si>
  <si>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</si>
  <si>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</si>
  <si>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</si>
  <si>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</si>
  <si>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</si>
  <si>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</si>
  <si>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</si>
  <si>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</si>
  <si>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</si>
  <si>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</si>
  <si>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</si>
  <si>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</si>
  <si>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</si>
  <si>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</si>
  <si>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</si>
  <si>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</si>
  <si>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</si>
  <si>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</si>
  <si>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</si>
  <si>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</si>
  <si>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</si>
  <si>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</si>
  <si>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</si>
  <si>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</si>
  <si>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</si>
  <si>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</si>
  <si>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</si>
  <si>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</si>
  <si>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</si>
  <si>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</si>
  <si>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</si>
  <si>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</si>
  <si>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</si>
  <si>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</si>
  <si>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</si>
  <si>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</si>
  <si>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</si>
  <si>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</si>
  <si>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</si>
  <si>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</si>
  <si>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</si>
  <si>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</si>
  <si>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</si>
  <si>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</si>
  <si>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</si>
  <si>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</si>
  <si>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</si>
  <si>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</si>
  <si>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</si>
  <si>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</si>
  <si>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</si>
  <si>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</si>
  <si>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</si>
  <si>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</si>
  <si>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</si>
  <si>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</si>
  <si>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</si>
  <si>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</si>
  <si>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</si>
  <si>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</si>
  <si>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</si>
  <si>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</si>
  <si>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</si>
  <si>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</si>
  <si>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</si>
  <si>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</si>
  <si>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</si>
  <si>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</si>
  <si>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</si>
  <si>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</si>
  <si>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</si>
  <si>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</si>
  <si>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</si>
  <si>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</si>
  <si>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</si>
  <si>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</si>
  <si>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</si>
  <si>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</si>
  <si>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</si>
  <si>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</si>
  <si>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</si>
  <si>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</si>
  <si>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</si>
  <si>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</si>
  <si>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</si>
  <si>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</si>
  <si>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</si>
  <si>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</si>
  <si>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</si>
  <si>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</si>
  <si>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</si>
  <si>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</si>
  <si>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</si>
  <si>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</si>
  <si>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</si>
  <si>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</si>
  <si>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</si>
  <si>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</si>
  <si>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</si>
  <si>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</si>
  <si>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</si>
  <si>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</si>
  <si>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</si>
  <si>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</si>
  <si>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</si>
  <si>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</si>
  <si>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</si>
  <si>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</si>
  <si>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</si>
  <si>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</si>
  <si>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</si>
  <si>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</si>
  <si>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</si>
  <si>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</si>
  <si>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</si>
  <si>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</si>
  <si>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</si>
  <si>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</si>
  <si>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</si>
  <si>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</si>
  <si>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</si>
  <si>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</si>
  <si>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</si>
  <si>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</si>
  <si>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</si>
  <si>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</si>
  <si>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</si>
  <si>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</si>
  <si>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</si>
  <si>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</si>
  <si>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</si>
  <si>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</si>
  <si>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</si>
  <si>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</si>
  <si>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</si>
  <si>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</si>
  <si>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</si>
  <si>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</si>
  <si>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</si>
  <si>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</si>
  <si>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</si>
  <si>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</si>
  <si>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</si>
  <si>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</si>
  <si>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</si>
  <si>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</si>
  <si>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</si>
  <si>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</si>
  <si>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</si>
  <si>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</si>
  <si>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</si>
  <si>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</si>
  <si>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</si>
  <si>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</si>
  <si>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</si>
  <si>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</si>
  <si>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</si>
  <si>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</si>
  <si>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</si>
  <si>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</si>
  <si>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</si>
  <si>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</si>
  <si>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</si>
  <si>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</si>
  <si>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</si>
  <si>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</si>
  <si>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</si>
  <si>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</si>
  <si>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</si>
  <si>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</si>
  <si>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</si>
  <si>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</si>
  <si>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</si>
  <si>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</si>
  <si>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</si>
  <si>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</si>
  <si>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</si>
  <si>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</si>
  <si>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</si>
  <si>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</si>
  <si>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</si>
  <si>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</si>
  <si>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</si>
  <si>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</si>
  <si>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</si>
  <si>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</si>
  <si>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</si>
  <si>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</si>
  <si>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</si>
  <si>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</si>
  <si>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</si>
  <si>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</si>
  <si>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</si>
  <si>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</si>
  <si>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</si>
  <si>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</si>
  <si>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</si>
  <si>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</si>
  <si>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</si>
  <si>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</si>
  <si>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</si>
  <si>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</si>
  <si>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</si>
  <si>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</si>
  <si>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</si>
  <si>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</si>
  <si>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</si>
  <si>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</si>
  <si>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</si>
  <si>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</si>
  <si>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</si>
  <si>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</si>
  <si>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</si>
  <si>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</si>
  <si>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</si>
  <si>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</si>
  <si>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</si>
  <si>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</si>
  <si>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</si>
  <si>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</si>
  <si>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</si>
  <si>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</si>
  <si>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</si>
  <si>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</si>
  <si>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</si>
  <si>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</si>
  <si>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</si>
  <si>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</si>
  <si>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</si>
  <si>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</si>
  <si>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</si>
  <si>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</si>
  <si>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</si>
  <si>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</si>
  <si>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</si>
  <si>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</si>
  <si>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</si>
  <si>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</si>
  <si>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</si>
  <si>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</si>
  <si>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</si>
  <si>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</si>
  <si>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</si>
  <si>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</si>
  <si>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</si>
  <si>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</si>
  <si>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</si>
  <si>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</si>
  <si>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</si>
  <si>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</si>
  <si>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</si>
  <si>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</si>
  <si>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</si>
  <si>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</si>
  <si>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</si>
  <si>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</si>
  <si>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</si>
  <si>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</si>
  <si>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</si>
  <si>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</si>
  <si>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</si>
  <si>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</si>
  <si>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</si>
  <si>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</si>
  <si>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</si>
  <si>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</si>
  <si>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</si>
  <si>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</si>
  <si>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</si>
  <si>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</si>
  <si>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</si>
  <si>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</si>
  <si>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</si>
  <si>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</si>
  <si>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</si>
  <si>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</si>
  <si>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</si>
  <si>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</si>
  <si>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</si>
  <si>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</si>
  <si>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</si>
  <si>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</si>
  <si>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</si>
  <si>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</si>
  <si>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</si>
  <si>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</si>
  <si>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</si>
  <si>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</si>
  <si>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</si>
  <si>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</si>
  <si>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</si>
  <si>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</si>
  <si>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</si>
  <si>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</si>
  <si>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</si>
  <si>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</si>
  <si>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</si>
  <si>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</si>
  <si>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</si>
  <si>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</si>
  <si>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</si>
  <si>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</si>
  <si>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</si>
  <si>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</si>
  <si>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</si>
  <si>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</si>
  <si>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</si>
  <si>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</si>
  <si>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</si>
  <si>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</si>
  <si>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</si>
  <si>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</si>
  <si>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</si>
  <si>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</si>
  <si>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</si>
  <si>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</si>
  <si>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</si>
  <si>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</si>
  <si>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</si>
  <si>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</si>
  <si>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</si>
  <si>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</si>
  <si>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</si>
  <si>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</si>
  <si>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</si>
  <si>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</si>
  <si>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</si>
  <si>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</si>
  <si>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</si>
  <si>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</si>
  <si>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</si>
  <si>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</si>
  <si>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</si>
  <si>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</si>
  <si>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</si>
  <si>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</si>
  <si>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</si>
  <si>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</si>
  <si>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</si>
  <si>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</si>
  <si>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</si>
  <si>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</si>
  <si>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</si>
  <si>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</si>
  <si>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</si>
  <si>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</si>
  <si>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</si>
  <si>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</si>
  <si>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</si>
  <si>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</si>
  <si>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</si>
  <si>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</si>
  <si>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</si>
  <si>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</si>
  <si>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</si>
  <si>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</si>
  <si>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</si>
  <si>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</si>
  <si>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</si>
  <si>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</si>
  <si>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</si>
  <si>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</si>
  <si>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</si>
  <si>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</si>
  <si>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</si>
  <si>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</si>
  <si>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</si>
  <si>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</si>
  <si>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</si>
  <si>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</si>
  <si>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</si>
  <si>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</si>
  <si>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</si>
  <si>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</si>
  <si>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</si>
  <si>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</si>
  <si>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</si>
  <si>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</si>
  <si>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</si>
  <si>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</si>
  <si>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</si>
  <si>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</si>
  <si>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</si>
  <si>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</si>
  <si>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</si>
  <si>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</si>
  <si>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</si>
  <si>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</si>
  <si>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</si>
  <si>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</si>
  <si>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</si>
  <si>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</si>
  <si>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</si>
  <si>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</si>
  <si>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</si>
  <si>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</si>
  <si>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</si>
  <si>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</si>
  <si>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</si>
  <si>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</si>
  <si>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</si>
  <si>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</si>
  <si>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</si>
  <si>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</si>
  <si>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</si>
  <si>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</si>
  <si>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</si>
  <si>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</si>
  <si>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</si>
  <si>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</si>
  <si>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</si>
  <si>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</si>
  <si>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</si>
  <si>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</si>
  <si>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</si>
  <si>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</si>
  <si>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</si>
  <si>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</si>
  <si>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</si>
  <si>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</si>
  <si>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</si>
  <si>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</si>
  <si>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</si>
  <si>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</si>
  <si>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</si>
  <si>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</si>
  <si>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</si>
  <si>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</si>
  <si>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</si>
  <si>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</si>
  <si>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</si>
  <si>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</si>
  <si>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</si>
  <si>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</si>
  <si>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</si>
  <si>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</si>
  <si>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</si>
  <si>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</si>
  <si>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</si>
  <si>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</si>
  <si>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</si>
  <si>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</si>
  <si>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</si>
  <si>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</si>
  <si>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</si>
  <si>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</si>
  <si>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</si>
  <si>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</si>
  <si>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</si>
  <si>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</si>
  <si>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</si>
  <si>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</si>
  <si>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</si>
  <si>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</si>
  <si>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</si>
  <si>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</si>
  <si>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</si>
  <si>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</si>
  <si>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</si>
  <si>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</si>
  <si>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</si>
  <si>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</si>
  <si>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</si>
  <si>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</si>
  <si>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</si>
  <si>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</si>
  <si>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</si>
  <si>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</si>
  <si>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</si>
  <si>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</si>
  <si>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</si>
  <si>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</si>
  <si>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</si>
  <si>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</si>
  <si>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</si>
  <si>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</si>
  <si>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</si>
  <si>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</si>
  <si>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</si>
  <si>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</si>
  <si>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</si>
  <si>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</si>
  <si>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</si>
  <si>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</si>
  <si>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</si>
  <si>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</si>
  <si>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</si>
  <si>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</si>
  <si>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</si>
  <si>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</si>
  <si>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</si>
  <si>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</si>
  <si>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</si>
  <si>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</si>
  <si>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</si>
  <si>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</si>
  <si>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</si>
  <si>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</si>
  <si>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</si>
  <si>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</si>
  <si>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</si>
  <si>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</si>
  <si>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</si>
  <si>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</si>
  <si>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</si>
  <si>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</si>
  <si>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</si>
  <si>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</si>
  <si>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</si>
  <si>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</si>
  <si>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</si>
  <si>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</si>
  <si>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</si>
  <si>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</si>
  <si>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</si>
  <si>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</si>
  <si>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</si>
  <si>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</si>
  <si>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</si>
  <si>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</si>
  <si>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</si>
  <si>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</si>
  <si>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</si>
  <si>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</si>
  <si>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</si>
  <si>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</si>
  <si>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</si>
  <si>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</si>
  <si>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</si>
  <si>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</si>
  <si>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</si>
  <si>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</si>
  <si>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</si>
  <si>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</si>
  <si>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</si>
  <si>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</si>
  <si>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</si>
  <si>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</si>
  <si>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</si>
  <si>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</si>
  <si>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</si>
  <si>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</si>
  <si>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</si>
  <si>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</si>
  <si>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</si>
  <si>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</si>
  <si>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</si>
  <si>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</si>
  <si>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</si>
  <si>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</si>
  <si>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</si>
  <si>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</si>
  <si>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</si>
  <si>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</si>
  <si>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</si>
  <si>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</si>
  <si>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</si>
  <si>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</si>
  <si>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</si>
  <si>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</si>
  <si>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</si>
  <si>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</si>
  <si>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</si>
  <si>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</si>
  <si>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</si>
  <si>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</si>
  <si>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</si>
  <si>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</si>
  <si>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</si>
  <si>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</si>
  <si>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</si>
  <si>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</si>
  <si>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</si>
  <si>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</si>
  <si>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</si>
  <si>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</si>
  <si>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</si>
  <si>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</si>
  <si>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</si>
  <si>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</si>
  <si>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</si>
  <si>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</si>
  <si>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</si>
  <si>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</si>
  <si>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</si>
  <si>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</si>
  <si>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</si>
  <si>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</si>
  <si>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</si>
  <si>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</si>
  <si>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</si>
  <si>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</si>
  <si>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</si>
  <si>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</si>
  <si>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</si>
  <si>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</si>
  <si>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</si>
  <si>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</si>
  <si>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</si>
  <si>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</si>
  <si>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</si>
  <si>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</si>
  <si>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</si>
  <si>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</si>
  <si>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</si>
  <si>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</si>
  <si>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</si>
  <si>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</si>
  <si>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</si>
  <si>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</si>
  <si>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</si>
  <si>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</si>
  <si>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</si>
  <si>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</si>
  <si>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</si>
  <si>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</si>
  <si>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</si>
  <si>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</si>
  <si>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</si>
  <si>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</si>
  <si>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</si>
  <si>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</si>
  <si>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</si>
  <si>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</si>
  <si>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</si>
  <si>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</si>
  <si>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</si>
  <si>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</si>
  <si>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</si>
  <si>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</si>
  <si>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</si>
  <si>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</si>
  <si>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</si>
  <si>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</si>
  <si>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</si>
  <si>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</si>
  <si>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</si>
  <si>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</si>
  <si>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</si>
  <si>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</si>
  <si>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</si>
  <si>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</si>
  <si>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</si>
  <si>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</si>
  <si>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</si>
  <si>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</si>
  <si>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</si>
  <si>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</si>
  <si>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</si>
  <si>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</si>
  <si>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</si>
  <si>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</si>
  <si>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</si>
  <si>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</si>
  <si>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</si>
  <si>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</si>
  <si>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</si>
  <si>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</si>
  <si>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</si>
  <si>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</si>
  <si>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</si>
  <si>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</si>
  <si>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</si>
  <si>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</si>
  <si>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</si>
  <si>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</si>
  <si>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</si>
  <si>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</si>
  <si>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</si>
  <si>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</si>
  <si>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</si>
  <si>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</si>
  <si>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</si>
  <si>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</si>
  <si>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</si>
  <si>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</si>
  <si>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</si>
  <si>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</si>
  <si>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</si>
  <si>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</si>
  <si>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</si>
  <si>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</si>
  <si>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</si>
  <si>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</si>
  <si>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</si>
  <si>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</si>
  <si>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</si>
  <si>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</si>
  <si>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</si>
  <si>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</si>
  <si>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</si>
  <si>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</si>
  <si>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</si>
  <si>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</si>
  <si>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</si>
  <si>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</si>
  <si>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</si>
  <si>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</si>
  <si>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</si>
  <si>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</si>
  <si>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</si>
  <si>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</si>
  <si>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</si>
  <si>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</si>
  <si>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</si>
  <si>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</si>
  <si>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</si>
  <si>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</si>
  <si>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</si>
  <si>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</si>
  <si>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</si>
  <si>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</si>
  <si>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</si>
  <si>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</si>
  <si>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</si>
  <si>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</si>
  <si>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</si>
  <si>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</si>
  <si>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</si>
  <si>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</si>
  <si>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</si>
  <si>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</si>
  <si>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</si>
  <si>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</si>
  <si>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</si>
  <si>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</si>
  <si>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</si>
  <si>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</si>
  <si>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</si>
  <si>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</si>
  <si>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</si>
  <si>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</si>
  <si>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</si>
  <si>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</si>
  <si>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</si>
  <si>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</si>
  <si>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</si>
  <si>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</si>
  <si>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</si>
  <si>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</si>
  <si>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</si>
  <si>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</si>
  <si>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</si>
  <si>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</si>
  <si>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</si>
  <si>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</si>
  <si>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</si>
  <si>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</si>
  <si>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</si>
  <si>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</si>
  <si>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</si>
  <si>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</si>
  <si>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</si>
  <si>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</si>
  <si>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</si>
  <si>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</si>
  <si>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</si>
  <si>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</si>
  <si>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</si>
  <si>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</si>
  <si>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</si>
  <si>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</si>
  <si>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</si>
  <si>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</si>
  <si>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</si>
  <si>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</si>
  <si>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</si>
  <si>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</si>
  <si>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</si>
  <si>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</si>
  <si>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</si>
  <si>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</si>
  <si>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</si>
  <si>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</si>
  <si>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</si>
  <si>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</si>
  <si>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</si>
  <si>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</si>
  <si>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</si>
  <si>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</si>
  <si>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</si>
  <si>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</si>
  <si>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</si>
  <si>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</si>
  <si>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</si>
  <si>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</si>
  <si>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</si>
  <si>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</si>
  <si>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</si>
  <si>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</si>
  <si>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</si>
  <si>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</si>
  <si>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</si>
  <si>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</si>
  <si>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</si>
  <si>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</si>
  <si>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</si>
  <si>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</si>
  <si>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</si>
  <si>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</si>
  <si>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</si>
  <si>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</si>
  <si>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</si>
  <si>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</si>
  <si>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</si>
  <si>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</si>
  <si>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</si>
  <si>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</si>
  <si>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</si>
  <si>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</si>
  <si>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</si>
  <si>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</si>
  <si>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</si>
  <si>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</si>
  <si>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</si>
  <si>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</si>
  <si>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</si>
  <si>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</si>
  <si>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</si>
  <si>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</si>
  <si>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</si>
  <si>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</si>
  <si>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</si>
  <si>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</si>
  <si>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</si>
  <si>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</si>
  <si>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</si>
  <si>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</si>
  <si>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</si>
  <si>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</si>
  <si>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</si>
  <si>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</si>
  <si>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</si>
  <si>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</si>
  <si>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</si>
  <si>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</si>
  <si>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</si>
  <si>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</si>
  <si>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</si>
  <si>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</si>
  <si>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</si>
  <si>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</si>
  <si>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</si>
  <si>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</si>
  <si>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</si>
  <si>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</si>
  <si>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</si>
  <si>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</si>
  <si>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</si>
  <si>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</si>
  <si>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</si>
  <si>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</si>
  <si>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</si>
  <si>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</si>
  <si>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</si>
  <si>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</si>
  <si>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</si>
  <si>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</si>
  <si>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</si>
  <si>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</si>
  <si>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</si>
  <si>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</si>
  <si>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</si>
  <si>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</si>
  <si>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</si>
  <si>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</si>
  <si>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</si>
  <si>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</si>
  <si>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</si>
  <si>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</si>
  <si>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</si>
  <si>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</si>
  <si>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</si>
  <si>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</si>
  <si>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</si>
  <si>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</si>
  <si>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</si>
  <si>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</si>
  <si>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</si>
  <si>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</si>
  <si>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</si>
  <si>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</si>
  <si>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</si>
  <si>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</si>
  <si>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</si>
  <si>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</si>
  <si>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</si>
  <si>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</si>
  <si>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</si>
  <si>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</si>
  <si>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</si>
  <si>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</si>
  <si>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</si>
  <si>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</si>
  <si>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</si>
  <si>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</si>
  <si>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</si>
  <si>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</si>
  <si>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</si>
  <si>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</si>
  <si>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</si>
  <si>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</si>
  <si>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</si>
  <si>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</si>
  <si>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</si>
  <si>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</si>
  <si>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</si>
  <si>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</si>
  <si>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</si>
  <si>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</si>
  <si>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</si>
  <si>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</si>
  <si>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</si>
  <si>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</si>
  <si>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</si>
  <si>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</si>
  <si>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</si>
  <si>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</si>
  <si>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</si>
  <si>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</si>
  <si>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</si>
  <si>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</si>
  <si>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</si>
  <si>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</si>
  <si>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</si>
  <si>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</si>
  <si>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</si>
  <si>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</si>
  <si>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</si>
  <si>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</si>
  <si>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</si>
  <si>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</si>
  <si>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</si>
  <si>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</si>
  <si>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</si>
  <si>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</si>
  <si>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</si>
  <si>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</si>
  <si>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</si>
  <si>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</si>
  <si>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</si>
  <si>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</si>
  <si>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</si>
  <si>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</si>
  <si>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</si>
  <si>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</si>
  <si>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</si>
  <si>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</si>
  <si>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</si>
  <si>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</si>
  <si>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</si>
  <si>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</si>
  <si>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</si>
  <si>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</si>
  <si>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</si>
  <si>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</si>
  <si>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</si>
  <si>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</si>
  <si>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</si>
  <si>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</si>
  <si>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</si>
  <si>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</si>
  <si>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</si>
  <si>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</si>
  <si>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</si>
  <si>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</si>
  <si>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</si>
  <si>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</si>
  <si>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</si>
  <si>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</si>
  <si>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</si>
  <si>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</si>
  <si>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</si>
  <si>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</si>
  <si>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</si>
  <si>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</si>
  <si>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</si>
  <si>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</si>
  <si>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</si>
  <si>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</si>
  <si>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</si>
  <si>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</si>
  <si>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</si>
  <si>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</si>
  <si>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</si>
  <si>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</si>
  <si>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</si>
  <si>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</si>
  <si>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</si>
  <si>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</si>
  <si>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</si>
  <si>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</si>
  <si>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</si>
  <si>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</si>
  <si>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</si>
  <si>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</si>
  <si>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</si>
  <si>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</si>
  <si>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</si>
  <si>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</si>
  <si>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</si>
  <si>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</si>
  <si>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</si>
  <si>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</si>
  <si>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</si>
  <si>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</si>
  <si>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</si>
  <si>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</si>
  <si>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</si>
  <si>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</si>
  <si>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</si>
  <si>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</si>
  <si>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</si>
  <si>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</si>
  <si>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</si>
  <si>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</si>
  <si>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</si>
  <si>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</si>
  <si>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</si>
  <si>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</si>
  <si>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</si>
  <si>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</si>
  <si>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</si>
  <si>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</si>
  <si>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</si>
  <si>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</si>
  <si>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</si>
  <si>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</si>
  <si>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</si>
  <si>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</si>
  <si>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</si>
  <si>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</si>
  <si>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</si>
  <si>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</si>
  <si>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</si>
  <si>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</si>
  <si>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</si>
  <si>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</si>
  <si>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</si>
  <si>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</si>
  <si>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</si>
  <si>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</si>
  <si>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</si>
  <si>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</si>
  <si>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</si>
  <si>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</si>
  <si>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</si>
  <si>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</si>
  <si>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</si>
  <si>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</si>
  <si>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</si>
  <si>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</si>
  <si>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</si>
  <si>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</si>
  <si>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</si>
  <si>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</si>
  <si>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</si>
  <si>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</si>
  <si>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</si>
  <si>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</si>
  <si>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</si>
  <si>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</si>
  <si>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</si>
  <si>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</si>
  <si>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</si>
  <si>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</si>
  <si>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</si>
  <si>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</si>
  <si>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</si>
  <si>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</si>
  <si>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</si>
  <si>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</si>
  <si>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</si>
  <si>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</si>
  <si>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</si>
  <si>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</si>
  <si>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</si>
  <si>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</si>
  <si>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</si>
  <si>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</si>
  <si>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</si>
  <si>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</si>
  <si>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</si>
  <si>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</si>
  <si>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</si>
  <si>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</si>
  <si>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</si>
  <si>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</si>
  <si>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</si>
  <si>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</si>
  <si>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</si>
  <si>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</si>
  <si>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</si>
  <si>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</si>
  <si>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</si>
  <si>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</si>
  <si>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</si>
  <si>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</si>
  <si>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</si>
  <si>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</si>
  <si>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</si>
  <si>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</si>
  <si>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</si>
  <si>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</si>
  <si>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</si>
  <si>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</si>
  <si>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</si>
  <si>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</si>
  <si>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</si>
  <si>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</si>
  <si>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</si>
  <si>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</si>
  <si>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</si>
  <si>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</si>
  <si>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</si>
  <si>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</si>
  <si>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</si>
  <si>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</si>
  <si>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</si>
  <si>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</si>
  <si>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</si>
  <si>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</si>
  <si>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</si>
  <si>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</si>
  <si>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</si>
  <si>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</si>
  <si>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</si>
  <si>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</si>
  <si>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</si>
  <si>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</si>
  <si>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</si>
  <si>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</si>
  <si>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</si>
  <si>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</si>
  <si>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</si>
  <si>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</si>
  <si>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</si>
  <si>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</si>
  <si>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</si>
  <si>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</si>
  <si>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</si>
  <si>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</si>
  <si>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</si>
  <si>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</si>
  <si>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</si>
  <si>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</si>
  <si>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</si>
  <si>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</si>
  <si>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</si>
  <si>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</si>
  <si>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</si>
  <si>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</si>
  <si>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</si>
  <si>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</si>
  <si>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</si>
  <si>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</si>
  <si>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</si>
  <si>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</si>
  <si>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</si>
  <si>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</si>
  <si>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</si>
  <si>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</si>
  <si>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</si>
  <si>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</si>
  <si>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</si>
  <si>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</si>
  <si>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</si>
  <si>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</si>
  <si>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</si>
  <si>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</si>
  <si>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</si>
  <si>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</si>
  <si>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</si>
  <si>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</si>
  <si>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</si>
  <si>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</si>
  <si>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</si>
  <si>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</si>
  <si>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</si>
  <si>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</si>
  <si>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</si>
  <si>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</si>
  <si>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</si>
  <si>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</si>
  <si>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</si>
  <si>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</si>
  <si>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</si>
  <si>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</si>
  <si>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</si>
  <si>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</si>
  <si>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</si>
  <si>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</si>
  <si>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</si>
  <si>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</si>
  <si>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</si>
  <si>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</si>
  <si>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</si>
  <si>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</si>
  <si>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</si>
  <si>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</si>
  <si>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</si>
  <si>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</si>
  <si>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</si>
  <si>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</si>
  <si>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</si>
  <si>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</si>
  <si>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</si>
  <si>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</si>
  <si>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</si>
  <si>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</si>
  <si>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</si>
  <si>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</si>
  <si>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</si>
  <si>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</si>
  <si>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</si>
  <si>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</si>
  <si>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</si>
  <si>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</si>
  <si>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</si>
  <si>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</si>
  <si>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</si>
  <si>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</si>
  <si>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</si>
  <si>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</si>
  <si>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</si>
  <si>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</si>
  <si>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</si>
  <si>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</si>
  <si>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</si>
  <si>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</si>
  <si>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</si>
  <si>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</si>
  <si>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</si>
  <si>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</si>
  <si>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</si>
  <si>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</si>
  <si>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</si>
  <si>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</si>
  <si>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</si>
  <si>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</si>
  <si>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</si>
  <si>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</si>
  <si>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</si>
  <si>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</si>
  <si>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</si>
  <si>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</si>
  <si>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</si>
  <si>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</si>
  <si>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</si>
  <si>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</si>
  <si>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</si>
  <si>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</si>
  <si>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</si>
  <si>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</si>
  <si>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</si>
  <si>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</si>
  <si>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</si>
  <si>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</si>
  <si>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</si>
  <si>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</si>
  <si>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</si>
  <si>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</si>
  <si>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</si>
  <si>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</si>
  <si>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</si>
  <si>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</si>
  <si>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</si>
  <si>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</si>
  <si>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</si>
  <si>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</si>
  <si>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</si>
  <si>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</si>
  <si>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</si>
  <si>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</si>
  <si>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</si>
  <si>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</si>
  <si>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</si>
  <si>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</si>
  <si>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</si>
  <si>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</si>
  <si>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</si>
  <si>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</si>
  <si>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</si>
  <si>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</si>
  <si>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</si>
  <si>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</si>
  <si>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</si>
  <si>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</si>
  <si>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</si>
  <si>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</si>
  <si>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</si>
  <si>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</si>
  <si>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</si>
  <si>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</si>
  <si>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</si>
  <si>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</si>
  <si>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</si>
  <si>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</si>
  <si>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</si>
  <si>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</si>
  <si>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</si>
  <si>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</si>
  <si>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</si>
  <si>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</si>
  <si>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</si>
  <si>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</si>
  <si>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</si>
  <si>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</si>
  <si>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</si>
  <si>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</si>
  <si>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</si>
  <si>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</si>
  <si>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</si>
  <si>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</si>
  <si>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</si>
  <si>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</si>
  <si>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</si>
  <si>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</si>
  <si>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</si>
  <si>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</si>
  <si>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</si>
  <si>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</si>
  <si>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</si>
  <si>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</si>
  <si>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</si>
  <si>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</si>
  <si>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</si>
  <si>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</si>
  <si>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</si>
  <si>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</si>
  <si>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</si>
  <si>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</si>
  <si>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</si>
  <si>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</si>
  <si>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</si>
  <si>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</si>
  <si>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</si>
  <si>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</si>
  <si>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</si>
  <si>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</si>
  <si>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</si>
  <si>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</si>
  <si>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</si>
  <si>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</si>
  <si>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</si>
  <si>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</si>
  <si>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</si>
  <si>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</si>
  <si>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</si>
  <si>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</si>
  <si>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</si>
  <si>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</si>
  <si>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</si>
  <si>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</si>
  <si>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</si>
  <si>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</si>
  <si>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</si>
  <si>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</si>
  <si>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</si>
  <si>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</si>
  <si>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</si>
  <si>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</si>
  <si>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</si>
  <si>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</si>
  <si>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</si>
  <si>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</si>
  <si>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</si>
  <si>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</si>
  <si>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</si>
  <si>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</si>
  <si>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</si>
  <si>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</si>
  <si>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</si>
  <si>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</si>
  <si>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</si>
  <si>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</si>
  <si>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</si>
  <si>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</si>
  <si>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</si>
  <si>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</si>
  <si>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</si>
  <si>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</si>
  <si>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</si>
  <si>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</si>
  <si>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</si>
  <si>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</si>
  <si>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</si>
  <si>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</si>
  <si>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</si>
  <si>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</si>
  <si>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</si>
  <si>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</si>
  <si>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</si>
  <si>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</si>
  <si>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</si>
  <si>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</si>
  <si>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</si>
  <si>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</si>
  <si>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</si>
  <si>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</si>
  <si>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</si>
  <si>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</si>
  <si>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</si>
  <si>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</si>
  <si>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</si>
  <si>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</si>
  <si>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</si>
  <si>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</si>
  <si>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</si>
  <si>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</si>
  <si>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</si>
  <si>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</si>
  <si>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</si>
  <si>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</si>
  <si>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</si>
  <si>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</si>
  <si>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</si>
  <si>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</si>
  <si>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</si>
  <si>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</si>
  <si>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</si>
  <si>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</si>
  <si>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</si>
  <si>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</si>
  <si>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</si>
  <si>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</si>
  <si>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</si>
  <si>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</si>
  <si>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</si>
  <si>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</si>
  <si>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</si>
  <si>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</si>
  <si>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</si>
  <si>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</si>
  <si>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</si>
  <si>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</si>
  <si>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</si>
  <si>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</si>
  <si>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</si>
  <si>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</si>
  <si>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</si>
  <si>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</si>
  <si>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</si>
  <si>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</si>
  <si>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</si>
  <si>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</si>
  <si>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</si>
  <si>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</si>
  <si>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</si>
  <si>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</si>
  <si>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</si>
  <si>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</si>
  <si>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</si>
  <si>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</si>
  <si>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</si>
  <si>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</si>
  <si>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</si>
  <si>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</si>
  <si>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</si>
  <si>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</si>
  <si>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</si>
  <si>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</si>
  <si>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</si>
  <si>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</si>
  <si>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</si>
  <si>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</si>
  <si>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</si>
  <si>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</si>
  <si>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</si>
  <si>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</si>
  <si>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</si>
  <si>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</si>
  <si>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</si>
  <si>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</si>
  <si>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</si>
  <si>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</si>
  <si>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</si>
  <si>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</si>
  <si>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</si>
  <si>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</si>
  <si>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</si>
  <si>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</si>
  <si>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</si>
  <si>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</si>
  <si>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</si>
  <si>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</si>
  <si>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</si>
  <si>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</si>
  <si>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</si>
  <si>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</si>
  <si>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</si>
  <si>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</si>
  <si>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</si>
  <si>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</si>
  <si>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</si>
  <si>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</si>
  <si>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</si>
  <si>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</si>
  <si>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</si>
  <si>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</si>
  <si>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</si>
  <si>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</si>
  <si>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</si>
  <si>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</si>
  <si>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</si>
  <si>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</si>
  <si>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</si>
  <si>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</si>
  <si>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</si>
  <si>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</si>
  <si>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</si>
  <si>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</si>
  <si>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</si>
  <si>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</si>
  <si>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</si>
  <si>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</si>
  <si>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</si>
  <si>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</si>
  <si>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</si>
  <si>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</si>
  <si>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</si>
  <si>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</si>
  <si>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</si>
  <si>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</si>
  <si>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</si>
  <si>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</si>
  <si>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</si>
  <si>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</si>
  <si>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</si>
  <si>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</si>
  <si>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</si>
  <si>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</si>
  <si>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</si>
  <si>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</si>
  <si>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</si>
  <si>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</si>
  <si>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</si>
  <si>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</si>
  <si>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</si>
  <si>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</si>
  <si>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</si>
  <si>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</si>
  <si>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</si>
  <si>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</si>
  <si>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</si>
  <si>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</si>
  <si>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</si>
  <si>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</si>
  <si>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</si>
  <si>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</si>
  <si>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</si>
  <si>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</si>
  <si>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</si>
  <si>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</si>
  <si>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</si>
  <si>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</si>
  <si>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</si>
  <si>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</si>
  <si>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</si>
  <si>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</si>
  <si>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</si>
  <si>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</si>
  <si>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</si>
  <si>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</si>
  <si>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</si>
  <si>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</si>
  <si>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</si>
  <si>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</si>
  <si>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</si>
  <si>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</si>
  <si>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</si>
  <si>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</si>
  <si>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</si>
  <si>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</si>
  <si>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</si>
  <si>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</si>
  <si>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</si>
  <si>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</si>
  <si>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</si>
  <si>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</si>
  <si>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</si>
  <si>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</si>
  <si>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</si>
  <si>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</si>
  <si>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</si>
  <si>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</si>
  <si>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</si>
  <si>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</si>
  <si>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</si>
  <si>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</si>
  <si>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</si>
  <si>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</si>
  <si>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</si>
  <si>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</si>
  <si>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</si>
  <si>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</si>
  <si>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</si>
  <si>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</si>
  <si>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</si>
  <si>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</si>
  <si>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</si>
  <si>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</si>
  <si>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</si>
  <si>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</si>
  <si>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</si>
  <si>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</si>
  <si>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</si>
  <si>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</si>
  <si>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</si>
  <si>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</si>
  <si>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</si>
  <si>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</si>
  <si>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</si>
  <si>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</si>
  <si>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</si>
  <si>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</si>
  <si>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</si>
  <si>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</si>
  <si>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</si>
  <si>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</si>
  <si>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</si>
  <si>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</si>
  <si>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</si>
  <si>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</si>
  <si>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</si>
  <si>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</si>
  <si>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</si>
  <si>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</si>
  <si>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</si>
  <si>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</si>
  <si>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</si>
  <si>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</si>
  <si>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</si>
  <si>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</si>
  <si>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</si>
  <si>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</si>
  <si>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</si>
  <si>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</si>
  <si>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</si>
  <si>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</si>
  <si>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</si>
  <si>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</si>
  <si>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</si>
  <si>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</si>
  <si>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</si>
  <si>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</si>
  <si>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</si>
  <si>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</si>
  <si>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</si>
  <si>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</si>
  <si>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</si>
  <si>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</si>
  <si>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</si>
  <si>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</si>
  <si>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</si>
  <si>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</si>
  <si>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</si>
  <si>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</si>
  <si>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</si>
  <si>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</si>
  <si>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</si>
  <si>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</si>
  <si>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</si>
  <si>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</si>
  <si>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</si>
  <si>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</si>
  <si>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</si>
  <si>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</si>
  <si>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</si>
  <si>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</si>
  <si>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</si>
  <si>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</si>
  <si>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</si>
  <si>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</si>
  <si>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</si>
  <si>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</si>
  <si>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</si>
  <si>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</si>
  <si>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</si>
  <si>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</si>
  <si>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</si>
  <si>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</si>
  <si>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</si>
  <si>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</si>
  <si>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</si>
  <si>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</si>
  <si>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</si>
  <si>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</si>
  <si>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</si>
  <si>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</si>
  <si>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</si>
  <si>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</si>
  <si>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</si>
  <si>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</si>
  <si>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</si>
  <si>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</si>
  <si>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</si>
  <si>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</si>
  <si>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</si>
  <si>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</si>
  <si>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</si>
  <si>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</si>
  <si>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</si>
  <si>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</si>
  <si>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</si>
  <si>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</si>
  <si>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</si>
  <si>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</si>
  <si>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</si>
  <si>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</si>
  <si>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</si>
  <si>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</si>
  <si>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</si>
  <si>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</si>
  <si>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</si>
  <si>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</si>
  <si>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</si>
  <si>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</si>
  <si>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</si>
  <si>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</si>
  <si>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</si>
  <si>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</si>
  <si>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</si>
  <si>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</si>
  <si>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</si>
  <si>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</si>
  <si>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</si>
  <si>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</si>
  <si>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</si>
  <si>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</si>
  <si>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</si>
  <si>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</si>
  <si>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</si>
  <si>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</si>
  <si>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</si>
  <si>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</si>
  <si>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</si>
  <si>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</si>
  <si>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</si>
  <si>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</si>
  <si>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</si>
  <si>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</si>
  <si>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</si>
  <si>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</si>
  <si>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</si>
  <si>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</si>
  <si>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</si>
  <si>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</si>
  <si>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</si>
  <si>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</si>
  <si>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</si>
  <si>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</si>
  <si>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</si>
  <si>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</si>
  <si>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</si>
  <si>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</si>
  <si>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</si>
  <si>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</si>
  <si>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</si>
  <si>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</si>
  <si>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</si>
  <si>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</si>
  <si>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</si>
  <si>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</si>
  <si>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</si>
  <si>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</si>
  <si>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</si>
  <si>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</si>
  <si>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</si>
  <si>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</si>
  <si>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</si>
  <si>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</si>
  <si>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</si>
  <si>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</si>
  <si>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</si>
  <si>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</si>
  <si>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</si>
  <si>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</si>
  <si>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</si>
  <si>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</si>
  <si>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</si>
  <si>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</si>
  <si>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</si>
  <si>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</si>
  <si>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</si>
  <si>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</si>
  <si>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</si>
  <si>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</si>
  <si>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</si>
  <si>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</si>
  <si>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</si>
  <si>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</si>
  <si>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</si>
  <si>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</si>
  <si>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</si>
  <si>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</si>
  <si>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</si>
  <si>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</si>
  <si>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</si>
  <si>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</si>
  <si>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</si>
  <si>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</si>
  <si>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</si>
  <si>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</si>
  <si>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</si>
  <si>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</si>
  <si>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</si>
  <si>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</si>
  <si>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</si>
  <si>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</si>
  <si>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</si>
  <si>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</si>
  <si>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</si>
  <si>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</si>
  <si>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</si>
  <si>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</si>
  <si>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</si>
  <si>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</si>
  <si>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</si>
  <si>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</si>
  <si>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</si>
  <si>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</si>
  <si>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</si>
  <si>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</si>
  <si>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</si>
  <si>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</si>
  <si>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</si>
  <si>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</si>
  <si>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</si>
  <si>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</si>
  <si>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</si>
  <si>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</si>
  <si>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</si>
  <si>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</si>
  <si>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</si>
  <si>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</si>
  <si>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</si>
  <si>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</si>
  <si>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</si>
  <si>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</si>
  <si>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</si>
  <si>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</si>
  <si>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</si>
  <si>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</si>
  <si>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</si>
  <si>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</si>
  <si>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</si>
  <si>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</si>
  <si>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</si>
  <si>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</si>
  <si>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</si>
  <si>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</si>
  <si>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</si>
  <si>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</si>
  <si>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</si>
  <si>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</si>
  <si>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</si>
  <si>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</si>
  <si>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</si>
  <si>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</si>
  <si>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</si>
  <si>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</si>
  <si>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</si>
  <si>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</si>
  <si>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</si>
  <si>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</si>
  <si>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</si>
  <si>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</si>
  <si>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</si>
  <si>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</si>
  <si>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</si>
  <si>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</si>
  <si>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</si>
  <si>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</si>
  <si>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</si>
  <si>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</si>
  <si>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</si>
  <si>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</si>
  <si>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</si>
  <si>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</si>
  <si>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</si>
  <si>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</si>
  <si>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</si>
  <si>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</si>
  <si>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</si>
  <si>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</si>
  <si>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</si>
  <si>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</si>
  <si>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</si>
  <si>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</si>
  <si>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</si>
  <si>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</si>
  <si>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</si>
  <si>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</si>
  <si>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</si>
  <si>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</si>
  <si>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</si>
  <si>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</si>
  <si>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</si>
  <si>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</si>
  <si>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</si>
  <si>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</si>
  <si>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</si>
  <si>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</si>
  <si>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</si>
  <si>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</si>
  <si>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</si>
  <si>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</si>
  <si>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</si>
  <si>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</si>
  <si>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</si>
  <si>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</si>
  <si>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</si>
  <si>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</si>
  <si>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</si>
  <si>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</si>
  <si>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</si>
  <si>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</si>
  <si>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</si>
  <si>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</si>
  <si>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</si>
  <si>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</si>
  <si>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</si>
  <si>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</si>
  <si>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</si>
  <si>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</si>
  <si>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</si>
  <si>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</si>
  <si>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</si>
  <si>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</si>
  <si>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</si>
  <si>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</si>
  <si>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</si>
  <si>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</si>
  <si>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</si>
  <si>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</si>
  <si>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</si>
  <si>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</si>
  <si>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</si>
  <si>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</si>
  <si>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</si>
  <si>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</si>
  <si>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</si>
  <si>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</si>
  <si>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</si>
  <si>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</si>
  <si>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</si>
  <si>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</si>
  <si>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</si>
  <si>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</si>
  <si>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</si>
  <si>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</si>
  <si>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</si>
  <si>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</si>
  <si>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</si>
  <si>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</si>
  <si>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</si>
  <si>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</si>
  <si>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</si>
  <si>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</si>
  <si>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</si>
  <si>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</si>
  <si>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</si>
  <si>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</si>
  <si>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</si>
  <si>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</si>
  <si>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</si>
  <si>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</si>
  <si>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</si>
  <si>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</si>
  <si>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</si>
  <si>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</si>
  <si>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</si>
  <si>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</si>
  <si>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</si>
  <si>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</si>
  <si>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</si>
  <si>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</si>
  <si>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</si>
  <si>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</si>
  <si>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</si>
  <si>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</si>
  <si>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</si>
  <si>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</si>
  <si>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</si>
  <si>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</si>
  <si>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</si>
  <si>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</si>
  <si>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</si>
  <si>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</si>
  <si>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</si>
  <si>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</si>
  <si>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</si>
  <si>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</si>
  <si>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</si>
  <si>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</si>
  <si>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</si>
  <si>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</si>
  <si>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</si>
  <si>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</si>
  <si>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</si>
  <si>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</si>
  <si>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</si>
  <si>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</si>
  <si>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</si>
  <si>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</si>
  <si>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</si>
  <si>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</si>
  <si>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</si>
  <si>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</si>
  <si>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</si>
  <si>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</si>
  <si>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</si>
  <si>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</si>
  <si>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</si>
  <si>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</si>
  <si>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</si>
  <si>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</si>
  <si>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</si>
  <si>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</si>
  <si>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</si>
  <si>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</si>
  <si>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</si>
  <si>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</si>
  <si>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</si>
  <si>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</si>
  <si>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</si>
  <si>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</si>
  <si>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</si>
  <si>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</si>
  <si>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</si>
  <si>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</si>
  <si>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</si>
  <si>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</si>
  <si>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</si>
  <si>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</si>
  <si>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</si>
  <si>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</si>
  <si>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</si>
  <si>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</si>
  <si>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</si>
  <si>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</si>
  <si>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</si>
  <si>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</si>
  <si>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</si>
  <si>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</si>
  <si>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</si>
  <si>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</si>
  <si>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</si>
  <si>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</si>
  <si>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</si>
  <si>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</si>
  <si>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</si>
  <si>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</si>
  <si>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</si>
  <si>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</si>
  <si>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</si>
  <si>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</si>
  <si>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</si>
  <si>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</si>
  <si>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</si>
  <si>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</si>
  <si>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</si>
  <si>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</si>
  <si>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</si>
  <si>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</si>
  <si>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</si>
  <si>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</si>
  <si>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</si>
  <si>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</si>
  <si>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</si>
  <si>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</si>
  <si>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</si>
  <si>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</si>
  <si>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</si>
  <si>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</si>
  <si>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</si>
  <si>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</si>
  <si>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</si>
  <si>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</si>
  <si>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</si>
  <si>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</si>
  <si>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</si>
  <si>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</si>
  <si>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</si>
  <si>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</si>
  <si>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</si>
  <si>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</si>
  <si>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</si>
  <si>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</si>
  <si>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</si>
  <si>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</si>
  <si>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</si>
  <si>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</si>
  <si>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</si>
  <si>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</si>
  <si>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</si>
  <si>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</si>
  <si>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</si>
  <si>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</si>
  <si>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</si>
  <si>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</si>
  <si>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</si>
  <si>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</si>
  <si>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</si>
  <si>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</si>
  <si>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</si>
  <si>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</si>
  <si>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</si>
  <si>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</si>
  <si>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</si>
  <si>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</si>
  <si>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</si>
  <si>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</si>
  <si>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</si>
  <si>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</si>
  <si>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</si>
  <si>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</si>
  <si>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</si>
  <si>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</si>
  <si>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</si>
  <si>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</si>
  <si>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</si>
  <si>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</si>
  <si>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</si>
  <si>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</si>
  <si>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</si>
  <si>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</si>
  <si>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</si>
  <si>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</si>
  <si>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</si>
  <si>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</si>
  <si>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</si>
  <si>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</si>
  <si>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</si>
  <si>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</si>
  <si>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</si>
  <si>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</si>
  <si>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</si>
  <si>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</si>
  <si>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</si>
  <si>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</si>
  <si>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</si>
  <si>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</si>
  <si>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</si>
  <si>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</si>
  <si>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</si>
  <si>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</si>
  <si>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</si>
  <si>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</si>
  <si>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</si>
  <si>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</si>
  <si>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</si>
  <si>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</si>
  <si>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</si>
  <si>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</si>
  <si>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</si>
  <si>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</si>
  <si>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</si>
  <si>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</si>
  <si>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</si>
  <si>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</si>
  <si>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</si>
  <si>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</si>
  <si>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</si>
  <si>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</si>
  <si>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</si>
  <si>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</si>
  <si>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</si>
  <si>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</si>
  <si>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</si>
  <si>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</si>
  <si>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</si>
  <si>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</si>
  <si>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</si>
  <si>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</si>
  <si>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</si>
  <si>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</si>
  <si>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</si>
  <si>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</si>
  <si>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</si>
  <si>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</si>
  <si>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</si>
  <si>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</si>
  <si>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</si>
  <si>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</si>
  <si>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</si>
  <si>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</si>
  <si>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</si>
  <si>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</si>
  <si>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</si>
  <si>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</si>
  <si>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</si>
  <si>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</si>
  <si>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</si>
  <si>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</si>
  <si>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</si>
  <si>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</si>
  <si>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</si>
  <si>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</si>
  <si>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</si>
  <si>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</si>
  <si>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</si>
  <si>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</si>
  <si>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</si>
  <si>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</si>
  <si>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</si>
  <si>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</si>
  <si>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</si>
  <si>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</si>
  <si>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</si>
  <si>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</si>
  <si>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</si>
  <si>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</si>
  <si>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</si>
  <si>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</si>
  <si>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</si>
  <si>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</si>
  <si>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</si>
  <si>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</si>
  <si>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</si>
  <si>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</si>
  <si>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</si>
  <si>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</si>
  <si>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</si>
  <si>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</si>
  <si>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</si>
  <si>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</si>
  <si>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</si>
  <si>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</si>
  <si>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</si>
  <si>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</si>
  <si>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</si>
  <si>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</si>
  <si>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</si>
  <si>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</si>
  <si>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</si>
  <si>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</si>
  <si>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</si>
  <si>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</si>
  <si>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</si>
  <si>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</si>
  <si>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</si>
  <si>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</si>
  <si>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</si>
  <si>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</si>
  <si>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</si>
  <si>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</si>
  <si>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</si>
  <si>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</si>
  <si>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</si>
  <si>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</si>
  <si>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</si>
  <si>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</si>
  <si>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</si>
  <si>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</si>
  <si>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</si>
  <si>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</si>
  <si>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</si>
  <si>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</si>
  <si>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</si>
  <si>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</si>
  <si>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</si>
  <si>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</si>
  <si>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</si>
  <si>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</si>
  <si>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</si>
  <si>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</si>
  <si>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</si>
  <si>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</si>
  <si>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</si>
  <si>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</si>
  <si>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</si>
  <si>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</si>
  <si>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</si>
  <si>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</si>
  <si>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</si>
  <si>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</si>
  <si>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</si>
  <si>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</si>
  <si>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</si>
  <si>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</si>
  <si>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</si>
  <si>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</si>
  <si>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</si>
  <si>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</si>
  <si>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</si>
  <si>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</si>
  <si>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</si>
  <si>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</si>
  <si>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</si>
  <si>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</si>
  <si>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</si>
  <si>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</si>
  <si>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</si>
  <si>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</si>
  <si>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</si>
  <si>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</si>
  <si>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</si>
  <si>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</si>
  <si>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</si>
  <si>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</si>
  <si>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</si>
  <si>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</si>
  <si>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</si>
  <si>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</si>
  <si>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</si>
  <si>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</si>
  <si>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</si>
  <si>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</si>
  <si>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</si>
  <si>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</si>
  <si>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</si>
  <si>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</si>
  <si>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</si>
  <si>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</si>
  <si>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</si>
  <si>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</si>
  <si>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</si>
  <si>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</si>
  <si>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</si>
  <si>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</si>
  <si>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</si>
  <si>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</si>
  <si>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</si>
  <si>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</si>
  <si>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</si>
  <si>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</si>
  <si>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</si>
  <si>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</si>
  <si>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</si>
  <si>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</si>
  <si>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</si>
  <si>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</si>
  <si>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</si>
  <si>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</si>
  <si>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</si>
  <si>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</si>
  <si>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</si>
  <si>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</si>
  <si>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</si>
  <si>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</si>
  <si>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</si>
  <si>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</si>
  <si>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</si>
  <si>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</si>
  <si>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</si>
  <si>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</si>
  <si>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</si>
  <si>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</si>
  <si>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</si>
  <si>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</si>
  <si>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</si>
  <si>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</si>
  <si>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</si>
  <si>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</si>
  <si>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</si>
  <si>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</si>
  <si>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</si>
  <si>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</si>
  <si>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</si>
  <si>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</si>
  <si>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</si>
  <si>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</si>
  <si>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</si>
  <si>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</si>
  <si>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</si>
  <si>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</si>
  <si>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</si>
  <si>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</si>
  <si>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</si>
  <si>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</si>
  <si>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</si>
  <si>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</si>
  <si>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</si>
  <si>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</si>
  <si>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</si>
  <si>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</si>
  <si>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</si>
  <si>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</si>
  <si>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</si>
  <si>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</si>
  <si>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</si>
  <si>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</si>
  <si>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</si>
  <si>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</si>
  <si>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</si>
  <si>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</si>
  <si>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</si>
  <si>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</si>
  <si>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</si>
  <si>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</si>
  <si>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</si>
  <si>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</si>
  <si>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</si>
  <si>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</si>
  <si>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</si>
  <si>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</si>
  <si>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</si>
  <si>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</si>
  <si>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</si>
  <si>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</si>
  <si>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</si>
  <si>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</si>
  <si>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</si>
  <si>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</si>
  <si>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</si>
  <si>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</si>
  <si>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</si>
  <si>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</si>
  <si>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</si>
  <si>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</si>
  <si>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</si>
  <si>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</si>
  <si>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</si>
  <si>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</si>
  <si>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</si>
  <si>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</si>
  <si>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</si>
  <si>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</si>
  <si>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</si>
  <si>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</si>
  <si>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</si>
  <si>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</si>
  <si>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</si>
  <si>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</si>
  <si>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</si>
  <si>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</si>
  <si>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</si>
  <si>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</si>
  <si>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</si>
  <si>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</si>
  <si>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</si>
  <si>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</si>
  <si>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</si>
  <si>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</si>
  <si>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</si>
  <si>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</si>
  <si>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</si>
  <si>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</si>
  <si>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</si>
  <si>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</si>
  <si>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</si>
  <si>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</si>
  <si>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</si>
  <si>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</si>
  <si>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</si>
  <si>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</si>
  <si>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</si>
  <si>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</si>
  <si>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</si>
  <si>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</si>
  <si>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</si>
  <si>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</si>
  <si>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</si>
  <si>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</si>
  <si>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</si>
  <si>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</si>
  <si>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</si>
  <si>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</si>
  <si>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</si>
  <si>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</si>
  <si>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</si>
  <si>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</si>
  <si>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</si>
  <si>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</si>
  <si>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</si>
  <si>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</si>
  <si>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</si>
  <si>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</si>
  <si>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</si>
  <si>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</si>
  <si>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</si>
  <si>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</si>
  <si>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</si>
  <si>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</si>
  <si>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</si>
  <si>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</si>
  <si>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</si>
  <si>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</si>
  <si>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</si>
  <si>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</si>
  <si>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</si>
  <si>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</si>
  <si>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</si>
  <si>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</si>
  <si>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</si>
  <si>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</si>
  <si>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</si>
  <si>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</si>
  <si>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</si>
  <si>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</si>
  <si>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</si>
  <si>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</si>
  <si>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</si>
  <si>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</si>
  <si>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</si>
  <si>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</si>
  <si>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</si>
  <si>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</si>
  <si>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</si>
  <si>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</si>
  <si>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</si>
  <si>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</si>
  <si>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</si>
  <si>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</si>
  <si>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</si>
  <si>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</si>
  <si>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</si>
  <si>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</si>
  <si>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</si>
  <si>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</si>
  <si>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</si>
  <si>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</si>
  <si>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</si>
  <si>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</si>
  <si>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</si>
  <si>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</si>
  <si>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</si>
  <si>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</si>
  <si>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</si>
  <si>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</si>
  <si>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</si>
  <si>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</si>
  <si>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</si>
  <si>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</si>
  <si>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</si>
  <si>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</si>
  <si>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</si>
  <si>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</si>
  <si>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</si>
  <si>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</si>
  <si>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</si>
  <si>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</si>
  <si>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</si>
  <si>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</si>
  <si>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</si>
  <si>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</si>
  <si>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</si>
  <si>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</si>
  <si>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</si>
  <si>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</si>
  <si>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</si>
  <si>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</si>
  <si>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</si>
  <si>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</si>
  <si>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</si>
  <si>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</si>
  <si>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</si>
  <si>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</si>
  <si>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</si>
  <si>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</si>
  <si>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</si>
  <si>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</si>
  <si>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</si>
  <si>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</si>
  <si>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</si>
  <si>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</si>
  <si>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</si>
  <si>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</si>
  <si>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</si>
  <si>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</si>
  <si>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</si>
  <si>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</si>
  <si>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</si>
  <si>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</si>
  <si>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</si>
  <si>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</si>
  <si>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</si>
  <si>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</si>
  <si>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</si>
  <si>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</si>
  <si>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</si>
  <si>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</si>
  <si>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</si>
  <si>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</si>
  <si>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</si>
  <si>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</si>
  <si>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</si>
  <si>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</si>
  <si>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</si>
  <si>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</si>
  <si>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</si>
  <si>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</si>
  <si>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</si>
  <si>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</si>
  <si>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</si>
  <si>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</si>
  <si>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</si>
  <si>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</si>
  <si>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</si>
  <si>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</si>
  <si>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</si>
  <si>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</si>
  <si>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</si>
  <si>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</si>
  <si>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</si>
  <si>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</si>
  <si>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</si>
  <si>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</si>
  <si>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</si>
  <si>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</si>
  <si>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</si>
  <si>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</si>
  <si>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</si>
  <si>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</si>
  <si>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</si>
  <si>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</si>
  <si>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</si>
  <si>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</si>
  <si>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</si>
  <si>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</si>
  <si>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</si>
  <si>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</si>
  <si>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</si>
  <si>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</si>
  <si>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</si>
  <si>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</si>
  <si>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</si>
  <si>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</si>
  <si>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</si>
  <si>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</si>
  <si>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</si>
  <si>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</si>
  <si>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</si>
  <si>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</si>
  <si>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</si>
  <si>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</si>
  <si>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</si>
  <si>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</si>
  <si>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</si>
  <si>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</si>
  <si>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</si>
  <si>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</si>
  <si>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</si>
  <si>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</si>
  <si>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</si>
  <si>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</si>
  <si>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</si>
  <si>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</si>
  <si>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</si>
  <si>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</si>
  <si>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</si>
  <si>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</si>
  <si>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</si>
  <si>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</si>
  <si>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</si>
  <si>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</si>
  <si>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</si>
  <si>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</si>
  <si>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</si>
  <si>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</si>
  <si>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</si>
  <si>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</si>
  <si>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</si>
  <si>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</si>
  <si>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</si>
  <si>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</si>
  <si>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</si>
  <si>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</si>
  <si>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</si>
  <si>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</si>
  <si>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</si>
  <si>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</si>
  <si>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</si>
  <si>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</si>
  <si>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</si>
  <si>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</si>
  <si>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</si>
  <si>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</si>
  <si>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</si>
  <si>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</si>
  <si>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</si>
  <si>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</si>
  <si>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</si>
  <si>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</si>
  <si>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</si>
  <si>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</si>
  <si>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</si>
  <si>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</si>
  <si>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</si>
  <si>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</si>
  <si>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</si>
  <si>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</si>
  <si>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</si>
  <si>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</si>
  <si>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</si>
  <si>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</si>
  <si>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</si>
  <si>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</si>
  <si>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</si>
  <si>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</si>
  <si>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</si>
  <si>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</si>
  <si>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</si>
  <si>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</si>
  <si>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</si>
  <si>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</si>
  <si>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</si>
  <si>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</si>
  <si>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</si>
  <si>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</si>
  <si>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</si>
  <si>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</si>
  <si>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</si>
  <si>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</si>
  <si>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</si>
  <si>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</si>
  <si>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</si>
  <si>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</si>
  <si>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</si>
  <si>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</si>
  <si>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</si>
  <si>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</si>
  <si>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</si>
  <si>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</si>
  <si>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</si>
  <si>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</si>
  <si>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</si>
  <si>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</si>
  <si>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</si>
  <si>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</si>
  <si>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</si>
  <si>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</si>
  <si>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</si>
  <si>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</si>
  <si>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</si>
  <si>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</si>
  <si>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</si>
  <si>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</si>
  <si>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</si>
  <si>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</si>
  <si>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</si>
  <si>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</si>
  <si>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</si>
  <si>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</si>
  <si>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</si>
  <si>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</si>
  <si>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</si>
  <si>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</si>
  <si>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</si>
  <si>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</si>
  <si>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</si>
  <si>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</si>
  <si>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</si>
  <si>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</si>
  <si>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</si>
  <si>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</si>
  <si>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</si>
  <si>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</si>
  <si>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</si>
  <si>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</si>
  <si>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</si>
  <si>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</si>
  <si>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</si>
  <si>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</si>
  <si>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</si>
  <si>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</si>
  <si>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</si>
  <si>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</si>
  <si>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</si>
  <si>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</si>
  <si>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</si>
  <si>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</si>
  <si>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</si>
  <si>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</si>
  <si>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</si>
  <si>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</si>
  <si>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</si>
  <si>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</si>
  <si>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</si>
  <si>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</si>
  <si>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</si>
  <si>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</si>
  <si>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</si>
  <si>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</si>
  <si>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</si>
  <si>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</si>
  <si>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</si>
  <si>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</si>
  <si>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</si>
  <si>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</si>
  <si>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</si>
  <si>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</si>
  <si>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</si>
  <si>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</si>
  <si>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</si>
  <si>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</si>
  <si>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</si>
  <si>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</si>
  <si>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</si>
  <si>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</si>
  <si>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</si>
  <si>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</si>
  <si>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</si>
  <si>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</si>
  <si>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</si>
  <si>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</si>
  <si>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</si>
  <si>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</si>
  <si>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</si>
  <si>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</si>
  <si>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</si>
  <si>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</si>
  <si>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</si>
  <si>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</si>
  <si>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</si>
  <si>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</si>
  <si>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</si>
  <si>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</si>
  <si>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</si>
  <si>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</si>
  <si>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</si>
  <si>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</si>
  <si>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</si>
  <si>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</si>
  <si>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</si>
  <si>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</si>
  <si>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</si>
  <si>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</si>
  <si>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</si>
  <si>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</si>
  <si>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</si>
  <si>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</si>
  <si>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</si>
  <si>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</si>
  <si>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</si>
  <si>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</si>
  <si>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</si>
  <si>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</si>
  <si>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</si>
  <si>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</si>
  <si>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</si>
  <si>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</si>
  <si>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</si>
  <si>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</si>
  <si>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</si>
  <si>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</si>
  <si>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</si>
  <si>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</si>
  <si>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</si>
  <si>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</si>
  <si>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</si>
  <si>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</si>
  <si>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</si>
  <si>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</si>
  <si>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</si>
  <si>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</si>
  <si>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</si>
  <si>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</si>
  <si>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</si>
  <si>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</si>
  <si>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</si>
  <si>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</si>
  <si>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</si>
  <si>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</si>
  <si>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</si>
  <si>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</si>
  <si>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</si>
  <si>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</si>
  <si>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</si>
  <si>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</si>
  <si>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</si>
  <si>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</si>
  <si>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</si>
  <si>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</si>
  <si>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</si>
  <si>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</si>
  <si>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</si>
  <si>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</si>
  <si>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</si>
  <si>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</si>
  <si>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</si>
  <si>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</si>
  <si>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</si>
  <si>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</si>
  <si>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</si>
  <si>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</si>
  <si>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</si>
  <si>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</si>
  <si>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</si>
  <si>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</si>
  <si>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</si>
  <si>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</si>
  <si>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</si>
  <si>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</si>
  <si>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</si>
  <si>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</si>
  <si>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</si>
  <si>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</si>
  <si>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</si>
  <si>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</si>
  <si>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</si>
  <si>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</si>
  <si>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</si>
  <si>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</si>
  <si>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</si>
  <si>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</si>
  <si>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</si>
  <si>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</si>
  <si>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</si>
  <si>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</si>
  <si>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</si>
  <si>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</si>
  <si>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</si>
  <si>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</si>
  <si>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</si>
  <si>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</si>
  <si>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</si>
  <si>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</si>
  <si>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</si>
  <si>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</si>
  <si>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</si>
  <si>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</si>
  <si>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</si>
  <si>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</si>
  <si>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</si>
  <si>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</si>
  <si>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</si>
  <si>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</si>
  <si>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</si>
  <si>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</si>
  <si>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</si>
  <si>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</si>
  <si>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</si>
  <si>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</si>
  <si>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</si>
  <si>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</si>
  <si>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</si>
  <si>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</si>
  <si>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</si>
  <si>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</si>
  <si>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</si>
  <si>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</si>
  <si>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</si>
  <si>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</si>
  <si>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</si>
  <si>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</si>
  <si>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</si>
  <si>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</si>
  <si>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</si>
  <si>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</si>
  <si>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</si>
  <si>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</si>
  <si>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</si>
  <si>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</si>
  <si>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</si>
  <si>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</si>
  <si>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</si>
  <si>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</si>
  <si>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</si>
  <si>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</si>
  <si>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</si>
  <si>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</si>
  <si>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</si>
  <si>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</si>
  <si>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</si>
  <si>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</si>
  <si>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</si>
  <si>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</si>
  <si>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</si>
  <si>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</si>
  <si>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</si>
  <si>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</si>
  <si>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</si>
  <si>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</si>
  <si>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</si>
  <si>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</si>
  <si>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</si>
  <si>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</si>
  <si>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</si>
  <si>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</si>
  <si>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</si>
  <si>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</si>
  <si>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</si>
  <si>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</si>
  <si>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</si>
  <si>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</si>
  <si>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</si>
  <si>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</si>
  <si>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</si>
  <si>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</si>
  <si>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</si>
  <si>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</si>
  <si>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</si>
  <si>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</si>
  <si>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</si>
  <si>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</si>
  <si>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</si>
  <si>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</si>
  <si>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</si>
  <si>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</si>
  <si>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</si>
  <si>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</si>
  <si>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</si>
  <si>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</si>
  <si>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</si>
  <si>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</si>
  <si>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</si>
  <si>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</si>
  <si>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</si>
  <si>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</si>
  <si>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</si>
  <si>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</si>
  <si>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</si>
  <si>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</si>
  <si>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</si>
  <si>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</si>
  <si>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</si>
  <si>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</si>
  <si>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</si>
  <si>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</si>
  <si>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</si>
  <si>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</si>
  <si>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</si>
  <si>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</si>
  <si>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</si>
  <si>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</si>
  <si>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</si>
  <si>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</si>
  <si>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</si>
  <si>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</si>
  <si>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</si>
  <si>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</si>
  <si>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</si>
  <si>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</si>
  <si>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</si>
  <si>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</si>
  <si>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</si>
  <si>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</si>
  <si>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</si>
  <si>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</si>
  <si>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</si>
  <si>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</si>
  <si>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</si>
  <si>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</si>
  <si>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</si>
  <si>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</si>
  <si>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</si>
  <si>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</si>
  <si>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</si>
  <si>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</si>
  <si>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</si>
  <si>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</si>
  <si>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</si>
  <si>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</si>
  <si>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</si>
  <si>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</si>
  <si>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</si>
  <si>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</si>
  <si>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</si>
  <si>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</si>
  <si>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</si>
  <si>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</si>
  <si>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</si>
  <si>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</si>
  <si>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</si>
  <si>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</si>
  <si>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</si>
  <si>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</si>
  <si>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</si>
  <si>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</si>
  <si>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</si>
  <si>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</si>
  <si>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</si>
  <si>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</si>
  <si>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</si>
  <si>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</si>
  <si>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</si>
  <si>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</si>
  <si>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</si>
  <si>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</si>
  <si>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</si>
  <si>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</si>
  <si>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</si>
  <si>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</si>
  <si>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</si>
  <si>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</si>
  <si>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</si>
  <si>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</si>
  <si>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</si>
  <si>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</si>
  <si>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</si>
  <si>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</si>
  <si>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</si>
  <si>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</si>
  <si>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</si>
  <si>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</si>
  <si>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</si>
  <si>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</si>
  <si>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</si>
  <si>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</si>
  <si>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</si>
  <si>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</si>
  <si>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</si>
  <si>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</si>
  <si>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</si>
  <si>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</si>
  <si>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</si>
  <si>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</si>
  <si>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</si>
  <si>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</si>
  <si>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</si>
  <si>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</si>
  <si>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</si>
  <si>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</si>
  <si>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</si>
  <si>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</si>
  <si>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</si>
  <si>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</si>
  <si>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</si>
  <si>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</si>
  <si>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</si>
  <si>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</si>
  <si>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</si>
  <si>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</si>
  <si>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</si>
  <si>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</si>
  <si>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</si>
  <si>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</si>
  <si>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</si>
  <si>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</si>
  <si>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</si>
  <si>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</si>
  <si>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</si>
  <si>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</si>
  <si>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</si>
  <si>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</si>
  <si>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</si>
  <si>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</si>
  <si>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</si>
  <si>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</si>
  <si>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</si>
  <si>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</si>
  <si>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</si>
  <si>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</si>
  <si>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</si>
  <si>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</si>
  <si>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</si>
  <si>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</si>
  <si>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</si>
  <si>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</si>
  <si>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</si>
  <si>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</si>
  <si>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</si>
  <si>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</si>
  <si>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</si>
  <si>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</si>
  <si>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</si>
  <si>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</si>
  <si>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</si>
  <si>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</si>
  <si>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</si>
  <si>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</si>
  <si>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</si>
  <si>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</si>
  <si>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</si>
  <si>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</si>
  <si>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</si>
  <si>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</si>
  <si>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</si>
  <si>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</si>
  <si>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</si>
  <si>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</si>
  <si>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</si>
  <si>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</si>
  <si>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</si>
  <si>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</si>
  <si>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</si>
  <si>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</si>
  <si>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</si>
  <si>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</si>
  <si>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</si>
  <si>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</si>
  <si>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</si>
  <si>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</si>
  <si>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</si>
  <si>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</si>
  <si>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</si>
  <si>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</si>
  <si>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</si>
  <si>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</si>
  <si>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</si>
  <si>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</si>
  <si>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</si>
  <si>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</si>
  <si>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</si>
  <si>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</si>
  <si>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</si>
  <si>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</si>
  <si>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</si>
  <si>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</si>
  <si>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</si>
  <si>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</si>
  <si>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</si>
  <si>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</si>
  <si>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</si>
  <si>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</si>
  <si>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</si>
  <si>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</si>
  <si>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</si>
  <si>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</si>
  <si>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</si>
  <si>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</si>
  <si>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</si>
  <si>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</si>
  <si>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</si>
  <si>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</si>
  <si>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</si>
  <si>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</si>
  <si>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</si>
  <si>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</si>
  <si>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</si>
  <si>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</si>
  <si>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</si>
  <si>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</si>
  <si>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</si>
  <si>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</si>
  <si>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</si>
  <si>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</si>
  <si>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</si>
  <si>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</si>
  <si>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</si>
  <si>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</si>
  <si>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</si>
  <si>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</si>
  <si>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</si>
  <si>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</si>
  <si>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</si>
  <si>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</si>
  <si>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</si>
  <si>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</si>
  <si>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</si>
  <si>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</si>
  <si>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</si>
  <si>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</si>
  <si>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</si>
  <si>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</si>
  <si>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</si>
  <si>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</si>
  <si>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</si>
  <si>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</si>
  <si>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</si>
  <si>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</si>
  <si>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</si>
  <si>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</si>
  <si>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</si>
  <si>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</si>
  <si>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</si>
  <si>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</si>
  <si>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</si>
  <si>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</si>
  <si>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</si>
  <si>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</si>
  <si>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</si>
  <si>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</si>
  <si>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</si>
  <si>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</si>
  <si>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</si>
  <si>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</si>
  <si>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</si>
  <si>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</si>
  <si>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</si>
  <si>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</si>
  <si>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</si>
  <si>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</si>
  <si>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</si>
  <si>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</si>
  <si>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</si>
  <si>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</si>
  <si>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</si>
  <si>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</si>
  <si>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</si>
  <si>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</si>
  <si>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</si>
  <si>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</si>
  <si>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</si>
  <si>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</si>
  <si>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</si>
  <si>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</si>
  <si>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</si>
  <si>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</si>
  <si>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</si>
  <si>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</si>
  <si>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</si>
  <si>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</si>
  <si>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</si>
  <si>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</si>
  <si>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</si>
  <si>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</si>
  <si>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</si>
  <si>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</si>
  <si>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</si>
  <si>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</si>
  <si>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</si>
  <si>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</si>
  <si>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</si>
  <si>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</si>
  <si>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</si>
  <si>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</si>
  <si>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</si>
  <si>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</si>
  <si>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</si>
  <si>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</si>
  <si>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</si>
  <si>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</si>
  <si>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</si>
  <si>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</si>
  <si>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</si>
  <si>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</si>
  <si>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</si>
  <si>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</si>
  <si>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</si>
  <si>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</si>
  <si>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</si>
  <si>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</si>
  <si>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</si>
  <si>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</si>
  <si>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</si>
  <si>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</si>
  <si>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</si>
  <si>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</si>
  <si>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</si>
  <si>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</si>
  <si>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</si>
  <si>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</si>
  <si>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</si>
  <si>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</si>
  <si>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</si>
  <si>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</si>
  <si>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</si>
  <si>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</si>
  <si>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</si>
  <si>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</si>
  <si>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</si>
  <si>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</si>
  <si>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</si>
  <si>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</si>
  <si>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</si>
  <si>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</si>
  <si>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</si>
  <si>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</si>
  <si>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</si>
  <si>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</si>
  <si>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</si>
  <si>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</si>
  <si>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</si>
  <si>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</si>
  <si>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</si>
  <si>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</si>
  <si>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</si>
  <si>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</si>
  <si>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</si>
  <si>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</si>
  <si>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</si>
  <si>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</si>
  <si>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</si>
  <si>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</si>
  <si>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</si>
  <si>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</si>
  <si>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</si>
  <si>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</si>
  <si>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</si>
  <si>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</si>
  <si>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</si>
  <si>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</si>
  <si>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</si>
  <si>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</si>
  <si>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</si>
  <si>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</si>
  <si>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</si>
  <si>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</si>
  <si>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</si>
  <si>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</si>
  <si>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</si>
  <si>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</si>
  <si>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</si>
  <si>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</si>
  <si>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</si>
  <si>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</si>
  <si>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</si>
  <si>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</si>
  <si>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</si>
  <si>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</si>
  <si>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</si>
  <si>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</si>
  <si>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</si>
  <si>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</si>
  <si>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</si>
  <si>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</si>
  <si>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</si>
  <si>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</si>
  <si>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</si>
  <si>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</si>
  <si>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</si>
  <si>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</si>
  <si>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</si>
  <si>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</si>
  <si>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</si>
  <si>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</si>
  <si>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</si>
  <si>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</si>
  <si>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</si>
  <si>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</si>
  <si>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</si>
  <si>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</si>
  <si>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</si>
  <si>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</si>
  <si>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</si>
  <si>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</si>
  <si>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</si>
  <si>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</si>
  <si>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</si>
  <si>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</si>
  <si>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</si>
  <si>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</si>
  <si>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</si>
  <si>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</si>
  <si>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</si>
  <si>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</si>
  <si>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</si>
  <si>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</si>
  <si>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</si>
  <si>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</si>
  <si>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</si>
  <si>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</si>
  <si>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</si>
  <si>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</si>
  <si>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</si>
  <si>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</si>
  <si>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</si>
  <si>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</si>
  <si>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</si>
  <si>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</si>
  <si>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</si>
  <si>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</si>
  <si>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</si>
  <si>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</si>
  <si>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</si>
  <si>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</si>
  <si>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</si>
  <si>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</si>
  <si>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</si>
  <si>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</si>
  <si>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</si>
  <si>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</si>
  <si>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</si>
  <si>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</si>
  <si>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</si>
  <si>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</si>
  <si>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</si>
  <si>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</si>
  <si>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</si>
  <si>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</si>
  <si>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</si>
  <si>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</si>
  <si>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</si>
  <si>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</si>
  <si>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</si>
  <si>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</si>
  <si>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</si>
  <si>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</si>
  <si>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</si>
  <si>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</si>
  <si>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</si>
  <si>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</si>
  <si>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</si>
  <si>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</si>
  <si>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</si>
  <si>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</si>
  <si>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</si>
  <si>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</si>
  <si>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</si>
  <si>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</si>
  <si>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</si>
  <si>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</si>
  <si>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</si>
  <si>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</si>
  <si>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</si>
  <si>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</si>
  <si>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</si>
  <si>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</si>
  <si>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</si>
  <si>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</si>
  <si>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</si>
  <si>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</si>
  <si>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</si>
  <si>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</si>
  <si>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</si>
  <si>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</si>
  <si>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</si>
  <si>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</si>
  <si>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</si>
  <si>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</si>
  <si>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</si>
  <si>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</si>
  <si>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</si>
  <si>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</si>
  <si>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</si>
  <si>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</si>
  <si>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</si>
  <si>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</si>
  <si>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</si>
  <si>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</si>
  <si>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</si>
  <si>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</si>
  <si>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</si>
  <si>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</si>
  <si>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</si>
  <si>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</si>
  <si>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</si>
  <si>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</si>
  <si>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</si>
  <si>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</si>
  <si>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</si>
  <si>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</si>
  <si>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</si>
  <si>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</si>
  <si>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</si>
  <si>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</si>
  <si>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</si>
  <si>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</si>
  <si>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</si>
  <si>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</si>
  <si>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</si>
  <si>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</si>
  <si>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</si>
  <si>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</si>
  <si>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</si>
  <si>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</si>
  <si>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</si>
  <si>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</si>
  <si>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</si>
  <si>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</si>
  <si>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</si>
  <si>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</si>
  <si>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</si>
  <si>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</si>
  <si>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</si>
  <si>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</si>
  <si>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</si>
  <si>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</si>
  <si>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</si>
  <si>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</si>
  <si>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</si>
  <si>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</si>
  <si>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</si>
  <si>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</si>
  <si>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</si>
  <si>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</si>
  <si>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</si>
  <si>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</si>
  <si>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</si>
  <si>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</si>
  <si>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</si>
  <si>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</si>
  <si>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</si>
  <si>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</si>
  <si>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</si>
  <si>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</si>
  <si>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</si>
  <si>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</si>
  <si>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</si>
  <si>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</si>
  <si>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</si>
  <si>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</si>
  <si>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</si>
  <si>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</si>
  <si>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</si>
  <si>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</si>
  <si>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</si>
  <si>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</si>
  <si>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</si>
  <si>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</si>
  <si>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</si>
  <si>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</si>
  <si>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</si>
  <si>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</si>
  <si>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</si>
  <si>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</si>
  <si>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</si>
  <si>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</si>
  <si>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</si>
  <si>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</si>
  <si>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</si>
  <si>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</si>
  <si>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</si>
  <si>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</si>
  <si>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</si>
  <si>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</si>
  <si>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</si>
  <si>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</si>
  <si>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</si>
  <si>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</si>
  <si>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</si>
  <si>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</si>
  <si>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</si>
  <si>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</si>
  <si>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</si>
  <si>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</si>
  <si>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</si>
  <si>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</si>
  <si>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</si>
  <si>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</si>
  <si>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</si>
  <si>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</si>
  <si>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</si>
  <si>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</si>
  <si>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</si>
  <si>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</si>
  <si>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</si>
  <si>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</si>
  <si>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</si>
  <si>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</si>
  <si>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</si>
  <si>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</si>
  <si>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</si>
  <si>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</si>
  <si>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</si>
  <si>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</si>
  <si>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</si>
  <si>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</si>
  <si>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</si>
  <si>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</si>
  <si>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</si>
  <si>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</si>
  <si>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</si>
  <si>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</si>
  <si>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</si>
  <si>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</si>
  <si>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</si>
  <si>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</si>
  <si>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</si>
  <si>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</si>
  <si>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</si>
  <si>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</si>
  <si>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</si>
  <si>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</si>
  <si>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</si>
  <si>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</si>
  <si>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</si>
  <si>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</si>
  <si>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</si>
  <si>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</si>
  <si>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</si>
  <si>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</si>
  <si>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</si>
  <si>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</si>
  <si>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</si>
  <si>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</si>
  <si>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</si>
  <si>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</si>
  <si>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</si>
  <si>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</si>
  <si>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</si>
  <si>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</si>
  <si>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</si>
  <si>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</si>
  <si>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</si>
  <si>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</si>
  <si>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</si>
  <si>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</si>
  <si>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</si>
  <si>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</si>
  <si>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</si>
  <si>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</si>
  <si>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</si>
  <si>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</si>
  <si>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</si>
  <si>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</si>
  <si>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</si>
  <si>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</si>
  <si>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</si>
  <si>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</si>
  <si>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</si>
  <si>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</si>
  <si>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</si>
  <si>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</si>
  <si>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</si>
  <si>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</si>
  <si>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</si>
  <si>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</si>
  <si>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</si>
  <si>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</si>
  <si>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</si>
  <si>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</si>
  <si>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</si>
  <si>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</si>
  <si>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</si>
  <si>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</si>
  <si>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</si>
  <si>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</si>
  <si>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</si>
  <si>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</si>
  <si>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</si>
  <si>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</si>
  <si>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</si>
  <si>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</si>
  <si>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</si>
  <si>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</si>
  <si>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</si>
  <si>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</si>
  <si>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</si>
  <si>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</si>
  <si>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</si>
  <si>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</si>
  <si>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</si>
  <si>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</si>
  <si>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</si>
  <si>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</si>
  <si>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</si>
  <si>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</si>
  <si>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</si>
  <si>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</si>
  <si>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</si>
  <si>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</si>
  <si>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</si>
  <si>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</si>
  <si>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</si>
  <si>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</si>
  <si>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</si>
  <si>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</si>
  <si>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</si>
  <si>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</si>
  <si>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</si>
  <si>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</si>
  <si>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</si>
  <si>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</si>
  <si>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</si>
  <si>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</si>
  <si>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</si>
  <si>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</si>
  <si>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</si>
  <si>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</si>
  <si>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</si>
  <si>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</si>
  <si>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</si>
  <si>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</si>
  <si>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</si>
  <si>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</si>
  <si>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</si>
  <si>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</si>
  <si>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</si>
  <si>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</si>
  <si>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</si>
  <si>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</si>
  <si>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</si>
  <si>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</si>
  <si>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</si>
  <si>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</si>
  <si>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</si>
  <si>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</si>
  <si>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</si>
  <si>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</si>
  <si>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</si>
  <si>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</si>
  <si>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</si>
  <si>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</si>
  <si>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</si>
  <si>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</si>
  <si>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</si>
  <si>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</si>
  <si>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</si>
  <si>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</si>
  <si>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</si>
  <si>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</si>
  <si>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</si>
  <si>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</si>
  <si>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</si>
  <si>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</si>
  <si>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</si>
  <si>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</si>
  <si>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</si>
  <si>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</si>
  <si>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</si>
  <si>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</si>
  <si>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</si>
  <si>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</si>
  <si>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</si>
  <si>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</si>
  <si>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</si>
  <si>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</si>
  <si>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</si>
  <si>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</si>
  <si>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</si>
  <si>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</si>
  <si>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</si>
  <si>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</si>
  <si>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</si>
  <si>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</si>
  <si>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</si>
  <si>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</si>
  <si>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</si>
  <si>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</si>
  <si>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</si>
  <si>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</si>
  <si>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</si>
  <si>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</si>
  <si>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</si>
  <si>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</si>
  <si>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</si>
  <si>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</si>
  <si>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</si>
  <si>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</si>
  <si>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</si>
  <si>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</si>
  <si>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</si>
  <si>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</si>
  <si>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</si>
  <si>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</si>
  <si>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</si>
  <si>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</si>
  <si>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</si>
  <si>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</si>
  <si>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</si>
  <si>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</si>
  <si>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</si>
  <si>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</si>
  <si>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</si>
  <si>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</si>
  <si>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</si>
  <si>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</si>
  <si>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</si>
  <si>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</si>
  <si>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</si>
  <si>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</si>
  <si>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</si>
  <si>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</si>
  <si>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</si>
  <si>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</si>
  <si>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</si>
  <si>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</si>
  <si>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</si>
  <si>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</si>
  <si>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</si>
  <si>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</si>
  <si>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</si>
  <si>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</si>
  <si>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</si>
  <si>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</si>
  <si>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</si>
  <si>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</si>
  <si>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</si>
  <si>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</si>
  <si>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</si>
  <si>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</si>
  <si>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</si>
  <si>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</si>
  <si>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</si>
  <si>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</si>
  <si>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</si>
  <si>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</si>
  <si>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</si>
  <si>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</si>
  <si>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</si>
  <si>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</si>
  <si>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</si>
  <si>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</si>
  <si>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</si>
  <si>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</si>
  <si>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</si>
  <si>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</si>
  <si>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</si>
  <si>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</si>
  <si>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</si>
  <si>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</si>
  <si>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</si>
  <si>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</si>
  <si>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</si>
  <si>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</si>
  <si>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</si>
  <si>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</si>
  <si>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</si>
  <si>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</si>
  <si>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</si>
  <si>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</si>
  <si>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</si>
  <si>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</si>
  <si>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</si>
  <si>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</si>
  <si>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</si>
  <si>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</si>
  <si>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</si>
  <si>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</si>
  <si>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</si>
  <si>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</si>
  <si>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</si>
  <si>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</si>
  <si>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</si>
  <si>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</si>
  <si>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</si>
  <si>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</si>
  <si>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</si>
  <si>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</si>
  <si>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</si>
  <si>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</si>
  <si>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</si>
  <si>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</si>
  <si>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</si>
  <si>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</si>
  <si>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</si>
  <si>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</si>
  <si>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</si>
  <si>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</si>
  <si>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</si>
  <si>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</si>
  <si>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</si>
  <si>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</si>
  <si>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</si>
  <si>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</si>
  <si>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</si>
  <si>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</si>
  <si>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</si>
  <si>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</si>
  <si>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</si>
  <si>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</si>
  <si>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</si>
  <si>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</si>
  <si>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</si>
  <si>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</si>
  <si>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</si>
  <si>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</si>
  <si>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</si>
  <si>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</si>
  <si>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</si>
  <si>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</si>
  <si>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</si>
  <si>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</si>
  <si>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</si>
  <si>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</si>
  <si>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</si>
  <si>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</si>
  <si>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</si>
  <si>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</si>
  <si>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</si>
  <si>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</si>
  <si>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</si>
  <si>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</si>
  <si>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</si>
  <si>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</si>
  <si>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</si>
  <si>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</si>
  <si>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</si>
  <si>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</si>
  <si>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</si>
  <si>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</si>
  <si>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</si>
  <si>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</si>
  <si>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</si>
  <si>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</si>
  <si>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</si>
  <si>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</si>
  <si>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</si>
  <si>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</si>
  <si>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</si>
  <si>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</si>
  <si>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</si>
  <si>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</si>
  <si>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</si>
  <si>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</si>
  <si>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</si>
  <si>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</si>
  <si>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</si>
  <si>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</si>
  <si>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</si>
  <si>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</si>
  <si>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</si>
  <si>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</si>
  <si>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</si>
  <si>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</si>
  <si>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</si>
  <si>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</si>
  <si>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</si>
  <si>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</si>
  <si>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</si>
  <si>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</si>
  <si>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</si>
  <si>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</si>
  <si>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</si>
  <si>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</si>
  <si>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</si>
  <si>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</si>
  <si>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</si>
  <si>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</si>
  <si>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</si>
  <si>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</si>
  <si>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</si>
  <si>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</si>
  <si>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</si>
  <si>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</si>
  <si>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</si>
  <si>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</si>
  <si>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</si>
  <si>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</si>
  <si>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</si>
  <si>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</si>
  <si>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</si>
  <si>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</si>
  <si>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</si>
  <si>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</si>
  <si>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</si>
  <si>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</si>
  <si>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</si>
  <si>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</si>
  <si>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</si>
  <si>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</si>
  <si>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</si>
  <si>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</si>
  <si>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</si>
  <si>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</si>
  <si>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</si>
  <si>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</si>
  <si>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</si>
  <si>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</si>
  <si>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</si>
  <si>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</si>
  <si>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</si>
  <si>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</si>
  <si>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</si>
  <si>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</si>
  <si>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</si>
  <si>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</si>
  <si>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</si>
  <si>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</si>
  <si>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</si>
  <si>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</si>
  <si>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</si>
  <si>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</si>
  <si>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</si>
  <si>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</si>
  <si>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</si>
  <si>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</si>
  <si>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</si>
  <si>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</si>
  <si>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</si>
  <si>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</si>
  <si>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</si>
  <si>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</si>
  <si>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</si>
  <si>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</si>
  <si>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</si>
  <si>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</si>
  <si>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</si>
  <si>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</si>
  <si>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</si>
  <si>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</si>
  <si>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</si>
  <si>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</si>
  <si>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</si>
  <si>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</si>
  <si>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</si>
  <si>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</si>
  <si>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</si>
  <si>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</si>
  <si>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</si>
  <si>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</si>
  <si>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</si>
  <si>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</si>
  <si>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</si>
  <si>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</si>
  <si>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</si>
  <si>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</si>
  <si>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</si>
  <si>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</si>
  <si>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</si>
  <si>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</si>
  <si>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</si>
  <si>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</si>
  <si>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</si>
  <si>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</si>
  <si>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</si>
  <si>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</si>
  <si>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</si>
  <si>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</si>
  <si>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</si>
  <si>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</si>
  <si>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</si>
  <si>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</si>
  <si>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</si>
  <si>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</si>
  <si>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</si>
  <si>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</si>
  <si>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</si>
  <si>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</si>
  <si>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</si>
  <si>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</si>
  <si>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</si>
  <si>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</si>
  <si>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</si>
  <si>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</si>
  <si>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</si>
  <si>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</si>
  <si>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</si>
  <si>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</si>
  <si>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</si>
  <si>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</si>
  <si>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</si>
  <si>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</si>
  <si>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</si>
  <si>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</si>
  <si>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</si>
  <si>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</si>
  <si>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</si>
  <si>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</si>
  <si>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</si>
  <si>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</si>
  <si>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</si>
  <si>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</si>
  <si>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</si>
  <si>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</si>
  <si>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</si>
  <si>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</si>
  <si>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</si>
  <si>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</si>
  <si>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</si>
  <si>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</si>
  <si>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</si>
  <si>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</si>
  <si>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</si>
  <si>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</si>
  <si>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</si>
  <si>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</si>
  <si>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</si>
  <si>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</si>
  <si>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</si>
  <si>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</si>
  <si>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</si>
  <si>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</si>
  <si>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</si>
  <si>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</si>
  <si>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</si>
  <si>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</si>
  <si>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</si>
  <si>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</si>
  <si>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</si>
  <si>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</si>
  <si>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</si>
  <si>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</si>
  <si>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</si>
  <si>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</si>
  <si>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</si>
  <si>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</si>
  <si>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</si>
  <si>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</si>
  <si>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</si>
  <si>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</si>
  <si>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</si>
  <si>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</si>
  <si>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</si>
  <si>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</si>
  <si>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</si>
  <si>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</si>
  <si>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</si>
  <si>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</si>
  <si>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</si>
  <si>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</si>
  <si>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</si>
  <si>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</si>
  <si>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</si>
  <si>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</si>
  <si>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</si>
  <si>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</si>
  <si>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</si>
  <si>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</si>
  <si>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</si>
  <si>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</si>
  <si>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</si>
  <si>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</si>
  <si>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</si>
  <si>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</si>
  <si>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</si>
  <si>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</si>
  <si>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</si>
  <si>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</si>
  <si>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</si>
  <si>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</si>
  <si>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</si>
  <si>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</si>
  <si>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</si>
  <si>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</si>
  <si>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</si>
  <si>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</si>
  <si>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</si>
  <si>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</si>
  <si>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</si>
  <si>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</si>
  <si>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</si>
  <si>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</si>
  <si>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</si>
  <si>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</si>
  <si>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</si>
  <si>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</si>
  <si>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</si>
  <si>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</si>
  <si>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</si>
  <si>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</si>
  <si>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</si>
  <si>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</si>
  <si>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</si>
  <si>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</si>
  <si>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</si>
  <si>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</si>
  <si>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</si>
  <si>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</si>
  <si>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</si>
  <si>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</si>
  <si>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</si>
  <si>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</si>
  <si>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</si>
  <si>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</si>
  <si>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</si>
  <si>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</si>
  <si>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</si>
  <si>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</si>
  <si>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</si>
  <si>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</si>
  <si>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</si>
  <si>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</si>
  <si>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</si>
  <si>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</si>
  <si>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</si>
  <si>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</si>
  <si>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</si>
  <si>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</si>
  <si>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</si>
  <si>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</si>
  <si>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</si>
  <si>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</si>
  <si>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</si>
  <si>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</si>
  <si>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</si>
  <si>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</si>
  <si>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</si>
  <si>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</si>
  <si>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</si>
  <si>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</si>
  <si>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</si>
  <si>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</si>
  <si>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</si>
  <si>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</si>
  <si>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</si>
  <si>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</si>
  <si>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</si>
  <si>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</si>
  <si>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</si>
  <si>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</si>
  <si>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</si>
  <si>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</si>
  <si>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</si>
  <si>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</si>
  <si>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</si>
  <si>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</si>
  <si>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</si>
  <si>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</si>
  <si>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</si>
  <si>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</si>
  <si>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</si>
  <si>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</si>
  <si>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</si>
  <si>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</si>
  <si>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</si>
  <si>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</si>
  <si>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</si>
  <si>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</si>
  <si>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</si>
  <si>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</si>
  <si>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</si>
  <si>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</si>
  <si>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</si>
  <si>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</si>
  <si>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</si>
  <si>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</si>
  <si>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</si>
  <si>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</si>
  <si>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</si>
  <si>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</si>
  <si>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</si>
  <si>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</si>
  <si>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</si>
  <si>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</si>
  <si>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</si>
  <si>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</si>
  <si>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</si>
  <si>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</si>
  <si>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</si>
  <si>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</si>
  <si>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</si>
  <si>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</si>
  <si>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</si>
  <si>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</si>
  <si>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</si>
  <si>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</si>
  <si>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</si>
  <si>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</si>
  <si>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</si>
  <si>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</si>
  <si>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</si>
  <si>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</si>
  <si>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</si>
  <si>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</si>
  <si>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</si>
  <si>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</si>
  <si>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</si>
  <si>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</si>
  <si>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</si>
  <si>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</si>
  <si>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</si>
  <si>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</si>
  <si>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</si>
  <si>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</si>
  <si>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</si>
  <si>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</si>
  <si>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</si>
  <si>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</si>
  <si>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</si>
  <si>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</si>
  <si>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</si>
  <si>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</si>
  <si>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</si>
  <si>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</si>
  <si>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</si>
  <si>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</si>
  <si>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</si>
  <si>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</si>
  <si>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</si>
  <si>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</si>
  <si>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</si>
  <si>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</si>
  <si>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</si>
  <si>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</si>
  <si>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</si>
  <si>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</si>
  <si>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</si>
  <si>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</si>
  <si>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</si>
  <si>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</si>
  <si>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</si>
  <si>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</si>
  <si>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</si>
  <si>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</si>
  <si>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</si>
  <si>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</si>
  <si>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</si>
  <si>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</si>
  <si>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</si>
  <si>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</si>
  <si>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</si>
  <si>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</si>
  <si>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</si>
  <si>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</si>
  <si>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</si>
  <si>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</si>
  <si>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</si>
  <si>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</si>
  <si>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</si>
  <si>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</si>
  <si>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</si>
  <si>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</si>
  <si>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</si>
  <si>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</si>
  <si>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</si>
  <si>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</si>
  <si>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</si>
  <si>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</si>
  <si>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</si>
  <si>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</si>
  <si>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</si>
  <si>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</si>
  <si>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</si>
  <si>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</si>
  <si>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</si>
  <si>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</si>
  <si>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</si>
  <si>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</si>
  <si>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</si>
  <si>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</si>
  <si>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</si>
  <si>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</si>
  <si>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</si>
  <si>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</si>
  <si>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</si>
  <si>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</si>
  <si>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</si>
  <si>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</si>
  <si>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</si>
  <si>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</si>
  <si>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</si>
  <si>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</si>
  <si>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</si>
  <si>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</si>
  <si>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</si>
  <si>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</si>
  <si>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</si>
  <si>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</si>
  <si>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</si>
  <si>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</si>
  <si>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</si>
  <si>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</si>
  <si>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</si>
  <si>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</si>
  <si>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</si>
  <si>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</si>
  <si>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</si>
  <si>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</si>
  <si>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</si>
  <si>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</si>
  <si>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</si>
  <si>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</si>
  <si>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</si>
  <si>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</si>
  <si>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</si>
  <si>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</si>
  <si>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</si>
  <si>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</si>
  <si>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</si>
  <si>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</si>
  <si>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</si>
  <si>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</si>
  <si>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</si>
  <si>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</si>
  <si>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</si>
  <si>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</si>
  <si>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</si>
  <si>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</si>
  <si>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</si>
  <si>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</si>
  <si>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</si>
  <si>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</si>
  <si>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</si>
  <si>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</si>
  <si>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</si>
  <si>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</si>
  <si>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</si>
  <si>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</si>
  <si>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</si>
  <si>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</si>
  <si>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</si>
  <si>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</si>
  <si>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</si>
  <si>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</si>
  <si>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</si>
  <si>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</si>
  <si>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</si>
  <si>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</si>
  <si>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</si>
  <si>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</si>
  <si>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</si>
  <si>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</si>
  <si>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</si>
  <si>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</si>
  <si>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</si>
  <si>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</si>
  <si>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</si>
  <si>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</si>
  <si>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</si>
  <si>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</si>
  <si>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</si>
  <si>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</si>
  <si>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</si>
  <si>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</si>
  <si>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</si>
  <si>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</si>
  <si>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</si>
  <si>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</si>
  <si>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</si>
  <si>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</si>
  <si>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</si>
  <si>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</si>
  <si>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</si>
  <si>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</si>
  <si>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</si>
  <si>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</si>
  <si>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</si>
  <si>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</si>
  <si>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</si>
  <si>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</si>
  <si>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</si>
  <si>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</si>
  <si>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</si>
  <si>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</si>
  <si>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</si>
  <si>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</si>
  <si>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</si>
  <si>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</si>
  <si>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</si>
  <si>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</si>
  <si>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</si>
  <si>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</si>
  <si>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</si>
  <si>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</si>
  <si>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</si>
  <si>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</si>
  <si>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</si>
  <si>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</si>
  <si>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</si>
  <si>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</si>
  <si>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</si>
  <si>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</si>
  <si>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</si>
  <si>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</si>
  <si>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</si>
  <si>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</si>
  <si>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</si>
  <si>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</si>
  <si>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</si>
  <si>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</si>
  <si>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</si>
  <si>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</si>
  <si>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</si>
  <si>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</si>
  <si>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</si>
  <si>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</si>
  <si>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</si>
  <si>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</si>
  <si>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</si>
  <si>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</si>
  <si>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</si>
  <si>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</si>
  <si>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</si>
  <si>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</si>
  <si>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</si>
  <si>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</si>
  <si>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</si>
  <si>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</si>
  <si>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</si>
  <si>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</si>
  <si>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</si>
  <si>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</si>
  <si>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</si>
  <si>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</si>
  <si>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</si>
  <si>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</si>
  <si>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</si>
  <si>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</si>
  <si>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</si>
  <si>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</si>
  <si>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</si>
  <si>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</si>
  <si>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</si>
  <si>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</si>
  <si>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</si>
  <si>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</si>
  <si>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</si>
  <si>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</si>
  <si>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</si>
  <si>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</si>
  <si>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</si>
  <si>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</si>
  <si>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</si>
  <si>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</si>
  <si>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</si>
  <si>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</si>
  <si>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</si>
  <si>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</si>
  <si>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</si>
  <si>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</si>
  <si>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</si>
  <si>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</si>
  <si>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</si>
  <si>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</si>
  <si>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</si>
  <si>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</si>
  <si>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</si>
  <si>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</si>
  <si>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</si>
  <si>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</si>
  <si>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</si>
  <si>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</si>
  <si>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</si>
  <si>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</si>
  <si>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</si>
  <si>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</si>
  <si>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</si>
  <si>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</si>
  <si>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</si>
  <si>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</si>
  <si>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</si>
  <si>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</si>
  <si>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</si>
  <si>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</si>
  <si>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</si>
  <si>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</si>
  <si>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</si>
  <si>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</si>
  <si>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</si>
  <si>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</si>
  <si>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</si>
  <si>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</si>
  <si>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</si>
  <si>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</si>
  <si>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</si>
  <si>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</si>
  <si>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</si>
  <si>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</si>
  <si>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</si>
  <si>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</si>
  <si>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</si>
  <si>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</si>
  <si>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</si>
  <si>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</si>
  <si>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</si>
  <si>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</si>
  <si>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</si>
  <si>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</si>
  <si>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</si>
  <si>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</si>
  <si>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</si>
  <si>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</si>
  <si>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</si>
  <si>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</si>
  <si>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</si>
  <si>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</si>
  <si>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</si>
  <si>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</si>
  <si>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</si>
  <si>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</si>
  <si>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</si>
  <si>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</si>
  <si>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</si>
  <si>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</si>
  <si>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</si>
  <si>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</si>
  <si>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</si>
  <si>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</si>
  <si>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</si>
  <si>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</si>
  <si>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</si>
  <si>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</si>
  <si>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</si>
  <si>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</si>
  <si>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</si>
  <si>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</si>
  <si>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</si>
  <si>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</si>
  <si>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</si>
  <si>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</si>
  <si>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</si>
  <si>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</si>
  <si>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</si>
  <si>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</si>
  <si>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</si>
  <si>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</si>
  <si>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</si>
  <si>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</si>
  <si>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</si>
  <si>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</si>
  <si>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</si>
  <si>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</si>
  <si>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</si>
  <si>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</si>
  <si>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</si>
  <si>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</si>
  <si>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</si>
  <si>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</si>
  <si>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</si>
  <si>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</si>
  <si>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</si>
  <si>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</si>
  <si>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</si>
  <si>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</si>
  <si>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</si>
  <si>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</si>
  <si>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</si>
  <si>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</si>
  <si>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</si>
  <si>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</si>
  <si>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</si>
  <si>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</si>
  <si>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</si>
  <si>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</si>
  <si>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</si>
  <si>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</si>
  <si>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</si>
  <si>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</si>
  <si>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</si>
  <si>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</si>
  <si>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</si>
  <si>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</si>
  <si>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</si>
  <si>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</si>
  <si>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</si>
  <si>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</si>
  <si>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</si>
  <si>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</si>
  <si>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</si>
  <si>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</si>
  <si>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</si>
  <si>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</si>
  <si>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</si>
  <si>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</si>
  <si>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</si>
  <si>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</si>
  <si>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</si>
  <si>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</si>
  <si>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</si>
  <si>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</si>
  <si>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</si>
  <si>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</si>
  <si>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</si>
  <si>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</si>
  <si>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</si>
  <si>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</si>
  <si>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</si>
  <si>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</si>
  <si>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</si>
  <si>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</si>
  <si>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</si>
  <si>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</si>
  <si>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</si>
  <si>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</si>
  <si>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</si>
  <si>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</si>
  <si>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</si>
  <si>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</si>
  <si>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</si>
  <si>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</si>
  <si>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</si>
  <si>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</si>
  <si>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</si>
  <si>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</si>
  <si>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</si>
  <si>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</si>
  <si>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</si>
  <si>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</si>
  <si>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</si>
  <si>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</si>
  <si>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</si>
  <si>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</si>
  <si>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</si>
  <si>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</si>
  <si>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</si>
  <si>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</si>
  <si>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</si>
  <si>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</si>
  <si>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</si>
  <si>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</si>
  <si>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</si>
  <si>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</si>
  <si>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</si>
  <si>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</si>
  <si>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</si>
  <si>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</si>
  <si>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</si>
  <si>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</si>
  <si>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</si>
  <si>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</si>
  <si>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</si>
  <si>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</si>
  <si>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</si>
  <si>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</si>
  <si>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</si>
  <si>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</si>
  <si>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</si>
  <si>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</si>
  <si>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</si>
  <si>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</si>
  <si>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</si>
  <si>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</si>
  <si>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</si>
  <si>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</si>
  <si>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</si>
  <si>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</si>
  <si>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</si>
  <si>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</si>
  <si>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</si>
  <si>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</si>
  <si>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</si>
  <si>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</si>
  <si>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</si>
  <si>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</si>
  <si>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</si>
  <si>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</si>
  <si>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</si>
  <si>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</si>
  <si>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</si>
  <si>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</si>
  <si>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</si>
  <si>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</si>
  <si>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</si>
  <si>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</si>
  <si>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</si>
  <si>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</si>
  <si>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</si>
  <si>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</si>
  <si>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</si>
  <si>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</si>
  <si>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</si>
  <si>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</si>
  <si>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</si>
  <si>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</si>
  <si>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</si>
  <si>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</si>
  <si>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</si>
  <si>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</si>
  <si>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</si>
  <si>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</si>
  <si>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</si>
  <si>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</si>
  <si>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</si>
  <si>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</si>
  <si>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</si>
  <si>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</si>
  <si>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</si>
  <si>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</si>
  <si>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</si>
  <si>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</si>
  <si>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</si>
  <si>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</si>
  <si>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</si>
  <si>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</si>
  <si>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</si>
  <si>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</si>
  <si>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</si>
  <si>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</si>
  <si>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</si>
  <si>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</si>
  <si>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</si>
  <si>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</si>
  <si>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</si>
  <si>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</si>
  <si>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</si>
  <si>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</si>
  <si>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</si>
  <si>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</si>
  <si>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</si>
  <si>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</si>
  <si>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</si>
  <si>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</si>
  <si>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</si>
  <si>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</si>
  <si>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</si>
  <si>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</si>
  <si>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</si>
  <si>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</si>
  <si>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</si>
  <si>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</si>
  <si>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</si>
  <si>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</si>
  <si>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</si>
  <si>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</si>
  <si>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</si>
  <si>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</si>
  <si>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</si>
  <si>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</si>
  <si>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</si>
  <si>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</si>
  <si>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</si>
  <si>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</si>
  <si>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</si>
  <si>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</si>
  <si>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</si>
  <si>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</si>
  <si>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</si>
  <si>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</si>
  <si>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</si>
  <si>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</si>
  <si>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</si>
  <si>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</si>
  <si>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</si>
  <si>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</si>
  <si>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</si>
  <si>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</si>
  <si>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</si>
  <si>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</si>
  <si>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</si>
  <si>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</si>
  <si>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</si>
  <si>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</si>
  <si>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</si>
  <si>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</si>
  <si>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</si>
  <si>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</si>
  <si>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</si>
  <si>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</si>
  <si>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</si>
  <si>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</si>
  <si>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</si>
  <si>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</si>
  <si>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</si>
  <si>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</si>
  <si>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</si>
  <si>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</si>
  <si>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</si>
  <si>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</si>
  <si>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</si>
  <si>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</si>
  <si>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</si>
  <si>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</si>
  <si>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</si>
  <si>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</si>
  <si>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</si>
  <si>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</si>
  <si>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</si>
  <si>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</si>
  <si>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</si>
  <si>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</si>
  <si>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</si>
  <si>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</si>
  <si>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</si>
  <si>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</si>
  <si>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</si>
  <si>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</si>
  <si>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</si>
  <si>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</si>
  <si>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</si>
  <si>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</si>
  <si>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</si>
  <si>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</si>
  <si>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</si>
  <si>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</si>
  <si>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</si>
  <si>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</si>
  <si>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</si>
  <si>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</si>
  <si>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</si>
  <si>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</si>
  <si>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</si>
  <si>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</si>
  <si>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</si>
  <si>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</si>
  <si>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</si>
  <si>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</si>
  <si>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</si>
  <si>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</si>
  <si>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</si>
  <si>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</si>
  <si>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</si>
  <si>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</si>
  <si>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</si>
  <si>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</si>
  <si>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</si>
  <si>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</si>
  <si>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</si>
  <si>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</si>
  <si>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</si>
  <si>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</si>
  <si>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</si>
  <si>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</si>
  <si>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</si>
  <si>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</si>
  <si>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</si>
  <si>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</si>
  <si>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</si>
  <si>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</si>
  <si>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</si>
  <si>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</si>
  <si>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</si>
  <si>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</si>
  <si>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</si>
  <si>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</si>
  <si>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</si>
  <si>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</si>
  <si>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</si>
  <si>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</si>
  <si>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</si>
  <si>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</si>
  <si>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</si>
  <si>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</si>
  <si>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</si>
  <si>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</si>
  <si>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</si>
  <si>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</si>
  <si>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</si>
  <si>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</si>
  <si>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</si>
  <si>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</si>
  <si>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</si>
  <si>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</si>
  <si>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</si>
  <si>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</si>
  <si>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</si>
  <si>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</si>
  <si>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</si>
  <si>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</si>
  <si>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</si>
  <si>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</si>
  <si>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</si>
  <si>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</si>
  <si>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</si>
  <si>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</si>
  <si>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</si>
  <si>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</si>
  <si>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</si>
  <si>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</si>
  <si>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</si>
  <si>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</si>
  <si>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</si>
  <si>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</si>
  <si>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</si>
  <si>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</si>
  <si>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</si>
  <si>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</si>
  <si>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</si>
  <si>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</si>
  <si>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</si>
  <si>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</si>
  <si>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</si>
  <si>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</si>
  <si>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</si>
  <si>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</si>
  <si>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</si>
  <si>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</si>
  <si>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</si>
  <si>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</si>
  <si>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</si>
  <si>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</si>
  <si>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</si>
  <si>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</si>
  <si>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</si>
  <si>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</si>
  <si>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</si>
  <si>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</si>
  <si>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</si>
  <si>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</si>
  <si>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</si>
  <si>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</si>
  <si>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</si>
  <si>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</si>
  <si>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</si>
  <si>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</si>
  <si>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</si>
  <si>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</si>
  <si>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</si>
  <si>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</si>
  <si>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</si>
  <si>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</si>
  <si>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</si>
  <si>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</si>
  <si>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</si>
  <si>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</si>
  <si>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</si>
  <si>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</si>
  <si>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</si>
  <si>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</si>
  <si>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</si>
  <si>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</si>
  <si>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</si>
  <si>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</si>
  <si>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</si>
  <si>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</si>
  <si>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</si>
  <si>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</si>
  <si>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</si>
  <si>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</si>
  <si>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</si>
  <si>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</si>
  <si>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</si>
  <si>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</si>
  <si>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</si>
  <si>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</si>
  <si>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</si>
  <si>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</si>
  <si>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</si>
  <si>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</si>
  <si>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</si>
  <si>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</si>
  <si>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</si>
  <si>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</si>
  <si>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</si>
  <si>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</si>
  <si>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</si>
  <si>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</si>
  <si>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</si>
  <si>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</si>
  <si>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</si>
  <si>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</si>
  <si>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</si>
  <si>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</si>
  <si>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</si>
  <si>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</si>
  <si>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</si>
  <si>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</si>
  <si>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</si>
  <si>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</si>
  <si>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</si>
  <si>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</si>
  <si>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</si>
  <si>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</si>
  <si>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</si>
  <si>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</si>
  <si>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</si>
  <si>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</si>
  <si>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</si>
  <si>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</si>
  <si>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</si>
  <si>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</si>
  <si>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</si>
  <si>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</si>
  <si>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</si>
  <si>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</si>
  <si>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</si>
  <si>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</si>
  <si>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</si>
  <si>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</si>
  <si>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</si>
  <si>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</si>
  <si>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</si>
  <si>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</si>
  <si>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</si>
  <si>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</si>
  <si>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</si>
  <si>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</si>
  <si>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</si>
  <si>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</si>
  <si>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</si>
  <si>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</si>
  <si>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</si>
  <si>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</si>
  <si>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</si>
  <si>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</si>
  <si>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</si>
  <si>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</si>
  <si>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</si>
  <si>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</si>
  <si>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</si>
  <si>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</si>
  <si>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</si>
  <si>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</si>
  <si>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</si>
  <si>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</si>
  <si>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</si>
  <si>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</si>
  <si>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</si>
  <si>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</si>
  <si>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</si>
  <si>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</si>
  <si>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</si>
  <si>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</si>
  <si>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</si>
  <si>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</si>
  <si>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</si>
  <si>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</si>
  <si>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</si>
  <si>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</si>
  <si>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</si>
  <si>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</si>
  <si>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</si>
  <si>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</si>
  <si>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</si>
  <si>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</si>
  <si>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</si>
  <si>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</si>
  <si>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</si>
  <si>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</si>
  <si>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</si>
  <si>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</si>
  <si>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</si>
  <si>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</si>
  <si>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</si>
  <si>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</si>
  <si>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</si>
  <si>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</si>
  <si>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</si>
  <si>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</si>
  <si>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</si>
  <si>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</si>
  <si>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</si>
  <si>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</si>
  <si>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</si>
  <si>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</si>
  <si>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</si>
  <si>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</si>
  <si>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</si>
  <si>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</si>
  <si>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</si>
  <si>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</si>
  <si>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</si>
  <si>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</si>
  <si>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</si>
  <si>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</si>
  <si>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</si>
  <si>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</si>
  <si>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</si>
  <si>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</si>
  <si>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</si>
  <si>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</si>
  <si>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</si>
  <si>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</si>
  <si>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</si>
  <si>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</si>
  <si>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</si>
  <si>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</si>
  <si>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</si>
  <si>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</si>
  <si>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</si>
  <si>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</si>
  <si>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</si>
  <si>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</si>
  <si>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</si>
  <si>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</si>
  <si>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</si>
  <si>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</si>
  <si>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</si>
  <si>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</si>
  <si>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</si>
  <si>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</si>
  <si>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</si>
  <si>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</si>
  <si>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</si>
  <si>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</si>
  <si>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</si>
  <si>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</si>
  <si>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</si>
  <si>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</si>
  <si>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</si>
  <si>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</si>
  <si>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</si>
  <si>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</si>
  <si>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</si>
  <si>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</si>
  <si>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</si>
  <si>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</si>
  <si>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</si>
  <si>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</si>
  <si>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</si>
  <si>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</si>
  <si>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</si>
  <si>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</si>
  <si>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</si>
  <si>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</si>
  <si>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</si>
  <si>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</si>
  <si>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</si>
  <si>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</si>
  <si>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</si>
  <si>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</si>
  <si>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</si>
  <si>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</si>
  <si>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</si>
  <si>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</si>
  <si>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</si>
  <si>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</si>
  <si>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</si>
  <si>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</si>
  <si>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</si>
  <si>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</si>
  <si>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</si>
  <si>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</si>
  <si>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</si>
  <si>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</si>
  <si>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</si>
  <si>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</si>
  <si>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</si>
  <si>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</si>
  <si>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</si>
  <si>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</si>
  <si>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</si>
  <si>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</si>
  <si>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</si>
  <si>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</si>
  <si>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</si>
  <si>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</si>
  <si>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</si>
  <si>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</si>
  <si>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</si>
  <si>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</si>
  <si>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</si>
  <si>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</si>
  <si>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</si>
  <si>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</si>
  <si>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</si>
  <si>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</si>
  <si>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</si>
  <si>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</si>
  <si>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</si>
  <si>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</si>
  <si>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</si>
  <si>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</si>
  <si>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</si>
  <si>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</si>
  <si>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</si>
  <si>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</si>
  <si>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</si>
  <si>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</si>
  <si>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</si>
  <si>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</si>
  <si>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</si>
  <si>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</si>
  <si>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</si>
  <si>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</si>
  <si>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</si>
  <si>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</si>
  <si>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</si>
  <si>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</si>
  <si>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</si>
  <si>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</si>
  <si>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</si>
  <si>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</si>
  <si>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</si>
  <si>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</si>
  <si>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</si>
  <si>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</si>
  <si>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</si>
  <si>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</si>
  <si>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</si>
  <si>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</si>
  <si>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</si>
  <si>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</si>
  <si>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</si>
  <si>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</si>
  <si>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</si>
  <si>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</si>
  <si>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</si>
  <si>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</si>
  <si>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</si>
  <si>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</si>
  <si>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</si>
  <si>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</si>
  <si>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</si>
  <si>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</si>
  <si>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</si>
  <si>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</si>
  <si>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</si>
  <si>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</si>
  <si>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</si>
  <si>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</si>
  <si>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</si>
  <si>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</si>
  <si>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</si>
  <si>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</si>
  <si>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</si>
  <si>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</si>
  <si>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</si>
  <si>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</si>
  <si>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</si>
  <si>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</si>
  <si>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</si>
  <si>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</si>
  <si>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</si>
  <si>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</si>
  <si>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</si>
  <si>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</si>
  <si>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</si>
  <si>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</si>
  <si>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</si>
  <si>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</si>
  <si>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</si>
  <si>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</si>
  <si>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</si>
  <si>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</si>
  <si>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</si>
  <si>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</si>
  <si>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</si>
  <si>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</si>
  <si>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</si>
  <si>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</si>
  <si>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</si>
  <si>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</si>
  <si>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</si>
  <si>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</si>
  <si>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</si>
  <si>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</si>
  <si>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</si>
  <si>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</si>
  <si>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</si>
  <si>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</si>
  <si>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</si>
  <si>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</si>
  <si>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</si>
  <si>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</si>
  <si>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</si>
  <si>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</si>
  <si>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</si>
  <si>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</si>
  <si>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</si>
  <si>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</si>
  <si>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</si>
  <si>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</si>
  <si>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</si>
  <si>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</si>
  <si>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</si>
  <si>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</si>
  <si>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</si>
  <si>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</si>
  <si>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</si>
  <si>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</si>
  <si>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</si>
  <si>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</si>
  <si>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</si>
  <si>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</si>
  <si>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</si>
  <si>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</si>
  <si>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</si>
  <si>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</si>
  <si>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</si>
  <si>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</si>
  <si>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</si>
  <si>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</si>
  <si>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</si>
  <si>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</si>
  <si>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</si>
  <si>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</si>
  <si>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</si>
  <si>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</si>
  <si>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</si>
  <si>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</si>
  <si>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</si>
  <si>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</si>
  <si>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</si>
  <si>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</si>
  <si>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</si>
  <si>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</si>
  <si>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</si>
  <si>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</si>
  <si>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</si>
  <si>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</si>
  <si>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</si>
  <si>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</si>
  <si>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</si>
  <si>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</si>
  <si>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</si>
  <si>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</si>
  <si>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</si>
  <si>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</si>
  <si>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</si>
  <si>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</si>
  <si>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</si>
  <si>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</si>
  <si>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</si>
  <si>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</si>
  <si>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</si>
  <si>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</si>
  <si>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</si>
  <si>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</si>
  <si>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</si>
  <si>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</si>
  <si>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</si>
  <si>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</si>
  <si>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</si>
  <si>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</si>
  <si>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</si>
  <si>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</si>
  <si>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</si>
  <si>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</si>
  <si>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</si>
  <si>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</si>
  <si>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</si>
  <si>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</si>
  <si>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</si>
  <si>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</si>
  <si>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</si>
  <si>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</si>
  <si>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</si>
  <si>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</si>
  <si>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</si>
  <si>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</si>
  <si>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</si>
  <si>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</si>
  <si>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</si>
  <si>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</si>
  <si>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</si>
  <si>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</si>
  <si>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</si>
  <si>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</si>
  <si>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</si>
  <si>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</si>
  <si>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</si>
  <si>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</si>
  <si>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</si>
  <si>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</si>
  <si>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</si>
  <si>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</si>
  <si>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</si>
  <si>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</si>
  <si>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</si>
  <si>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</si>
  <si>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</si>
  <si>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</si>
  <si>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</si>
  <si>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</si>
  <si>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</si>
  <si>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</si>
  <si>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</si>
  <si>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</si>
  <si>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</si>
  <si>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</si>
  <si>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</si>
  <si>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</si>
  <si>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</si>
  <si>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</si>
  <si>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</si>
  <si>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</si>
  <si>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</si>
  <si>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</si>
  <si>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</si>
  <si>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</si>
  <si>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</si>
  <si>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</si>
  <si>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</si>
  <si>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</si>
  <si>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</si>
  <si>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</si>
  <si>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</si>
  <si>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</si>
  <si>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</si>
  <si>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</si>
  <si>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</si>
  <si>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</si>
  <si>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</si>
  <si>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</si>
  <si>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</si>
  <si>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</si>
  <si>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</si>
  <si>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</si>
  <si>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</si>
  <si>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</si>
  <si>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</si>
  <si>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</si>
  <si>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</si>
  <si>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</si>
  <si>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</si>
  <si>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</si>
  <si>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</si>
  <si>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</si>
  <si>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</si>
  <si>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</si>
  <si>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</si>
  <si>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</si>
  <si>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</si>
  <si>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</si>
  <si>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</si>
  <si>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</si>
  <si>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</si>
  <si>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</si>
  <si>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</si>
  <si>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</si>
  <si>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</si>
  <si>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</si>
  <si>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</si>
  <si>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</si>
  <si>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</si>
  <si>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</si>
  <si>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</si>
  <si>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</si>
  <si>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</si>
  <si>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</si>
  <si>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</si>
  <si>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</si>
  <si>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</si>
  <si>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</si>
  <si>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</si>
  <si>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</si>
  <si>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</si>
  <si>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</si>
  <si>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</si>
  <si>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</si>
  <si>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</si>
  <si>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</si>
  <si>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</si>
  <si>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</si>
  <si>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</si>
  <si>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</si>
  <si>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</si>
  <si>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</si>
  <si>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</si>
  <si>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</si>
  <si>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</si>
  <si>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</si>
  <si>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</si>
  <si>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</si>
  <si>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</si>
  <si>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</si>
  <si>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</si>
  <si>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</si>
  <si>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</si>
  <si>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</si>
  <si>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</si>
  <si>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</si>
  <si>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</si>
  <si>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</si>
  <si>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</si>
  <si>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</si>
  <si>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</si>
  <si>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</si>
  <si>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</si>
  <si>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</si>
  <si>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</si>
  <si>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</si>
  <si>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</si>
  <si>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</si>
  <si>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</si>
  <si>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</si>
  <si>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</si>
  <si>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</si>
  <si>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</si>
  <si>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</si>
  <si>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</si>
  <si>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</si>
  <si>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</si>
  <si>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</si>
  <si>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</si>
  <si>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</si>
  <si>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</si>
  <si>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</si>
  <si>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</si>
  <si>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</si>
  <si>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</si>
  <si>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</si>
  <si>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</si>
  <si>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</si>
  <si>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</si>
  <si>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</si>
  <si>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</si>
  <si>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</si>
  <si>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</si>
  <si>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</si>
  <si>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</si>
  <si>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</si>
  <si>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</si>
  <si>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</si>
  <si>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</si>
  <si>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</si>
  <si>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</si>
  <si>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</si>
  <si>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</si>
  <si>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</si>
  <si>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</si>
  <si>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</si>
  <si>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</si>
  <si>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</si>
  <si>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</si>
  <si>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</si>
  <si>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</si>
  <si>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</si>
  <si>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</si>
  <si>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</si>
  <si>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</si>
  <si>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</si>
  <si>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</si>
  <si>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</si>
  <si>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</si>
  <si>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</si>
  <si>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</si>
  <si>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</si>
  <si>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</si>
  <si>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</si>
  <si>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</si>
  <si>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</si>
  <si>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</si>
  <si>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</si>
  <si>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</si>
  <si>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</si>
  <si>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</si>
  <si>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</si>
  <si>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</si>
  <si>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</si>
  <si>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</si>
  <si>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</si>
  <si>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</si>
  <si>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</si>
  <si>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</si>
  <si>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</si>
  <si>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</si>
  <si>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</si>
  <si>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</si>
  <si>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</si>
  <si>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</si>
  <si>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</si>
  <si>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</si>
  <si>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</si>
  <si>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</si>
  <si>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</si>
  <si>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</si>
  <si>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</si>
  <si>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</si>
  <si>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</si>
  <si>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</si>
  <si>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</si>
  <si>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</si>
  <si>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</si>
  <si>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</si>
  <si>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</si>
  <si>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</si>
  <si>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</si>
  <si>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</si>
  <si>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</si>
  <si>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</si>
  <si>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</si>
  <si>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</si>
  <si>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</si>
  <si>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</si>
  <si>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</si>
  <si>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</si>
  <si>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</si>
  <si>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</si>
  <si>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</si>
  <si>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</si>
  <si>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</si>
  <si>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</si>
  <si>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</si>
  <si>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</si>
  <si>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</si>
  <si>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</si>
  <si>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</si>
  <si>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</si>
  <si>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</si>
  <si>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</si>
  <si>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</si>
  <si>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</si>
  <si>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</si>
  <si>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</si>
  <si>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</si>
  <si>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</si>
  <si>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</si>
  <si>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</si>
  <si>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</si>
  <si>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</si>
  <si>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</si>
  <si>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</si>
  <si>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</si>
  <si>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</si>
  <si>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</si>
  <si>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</si>
  <si>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</si>
  <si>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</si>
  <si>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</si>
  <si>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</si>
  <si>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</si>
  <si>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</si>
  <si>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</si>
  <si>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</si>
  <si>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</si>
  <si>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</si>
  <si>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</si>
  <si>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</si>
  <si>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</si>
  <si>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</si>
  <si>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</si>
  <si>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</si>
  <si>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</si>
  <si>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</si>
  <si>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</si>
  <si>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</si>
  <si>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</si>
  <si>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</si>
  <si>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</si>
  <si>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</si>
  <si>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</si>
  <si>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</si>
  <si>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</si>
  <si>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</si>
  <si>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</si>
  <si>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</si>
  <si>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</si>
  <si>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</si>
  <si>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</si>
  <si>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</si>
  <si>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</si>
  <si>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</si>
  <si>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</si>
  <si>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</si>
  <si>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</si>
  <si>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</si>
  <si>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</si>
  <si>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</si>
  <si>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</si>
  <si>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</si>
  <si>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</si>
  <si>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</si>
  <si>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</si>
  <si>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</si>
  <si>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</si>
  <si>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</si>
  <si>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</si>
  <si>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</si>
  <si>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</si>
  <si>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</si>
  <si>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</si>
  <si>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</si>
  <si>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</si>
  <si>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</si>
  <si>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</si>
  <si>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</si>
  <si>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</si>
  <si>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</si>
  <si>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</si>
  <si>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</si>
  <si>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</si>
  <si>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</si>
  <si>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</si>
  <si>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</si>
  <si>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</si>
  <si>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</si>
  <si>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</si>
  <si>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</si>
  <si>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</si>
  <si>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</si>
  <si>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</si>
  <si>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</si>
  <si>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</si>
  <si>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</si>
  <si>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</si>
  <si>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</si>
  <si>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</si>
  <si>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</si>
  <si>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</si>
  <si>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</si>
  <si>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</si>
  <si>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</si>
  <si>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</si>
  <si>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</si>
  <si>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</si>
  <si>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</si>
  <si>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</si>
  <si>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</si>
  <si>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</si>
  <si>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</si>
  <si>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</si>
  <si>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</si>
  <si>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</si>
  <si>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</si>
  <si>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</si>
  <si>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</si>
  <si>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</si>
  <si>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</si>
  <si>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</si>
  <si>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</si>
  <si>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</si>
  <si>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</si>
  <si>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</si>
  <si>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</si>
  <si>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</si>
  <si>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</si>
  <si>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</si>
  <si>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</si>
  <si>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</si>
  <si>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</si>
  <si>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</si>
  <si>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</si>
  <si>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</si>
  <si>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</si>
  <si>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</si>
  <si>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</si>
  <si>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</si>
  <si>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</si>
  <si>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</si>
  <si>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</si>
  <si>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</si>
  <si>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</si>
  <si>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</si>
  <si>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</si>
  <si>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</si>
  <si>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</si>
  <si>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</si>
  <si>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</si>
  <si>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</si>
  <si>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</si>
  <si>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</si>
  <si>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</si>
  <si>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</si>
  <si>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</si>
  <si>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</si>
  <si>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</si>
  <si>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</si>
  <si>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</si>
  <si>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</si>
  <si>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</si>
  <si>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</si>
  <si>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</si>
  <si>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</si>
  <si>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</si>
  <si>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</si>
  <si>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</si>
  <si>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</si>
  <si>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</si>
  <si>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</si>
  <si>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</si>
  <si>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</si>
  <si>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</si>
  <si>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</si>
  <si>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</si>
  <si>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</si>
  <si>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</si>
  <si>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</si>
  <si>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</si>
  <si>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</si>
  <si>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</si>
  <si>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</si>
  <si>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</si>
  <si>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</si>
  <si>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</si>
  <si>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</si>
  <si>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</si>
  <si>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</si>
  <si>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</si>
  <si>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</si>
  <si>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</si>
  <si>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</si>
  <si>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</si>
  <si>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</si>
  <si>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</si>
  <si>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</si>
  <si>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</si>
  <si>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</si>
  <si>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</si>
  <si>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</si>
  <si>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</si>
  <si>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</si>
  <si>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</si>
  <si>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</si>
  <si>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</si>
  <si>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</si>
  <si>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</si>
  <si>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</si>
  <si>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</si>
  <si>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</si>
  <si>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</si>
  <si>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</si>
  <si>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</si>
  <si>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</si>
  <si>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</si>
  <si>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</si>
  <si>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</si>
  <si>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</si>
  <si>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</si>
  <si>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</si>
  <si>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</si>
  <si>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</si>
  <si>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</si>
  <si>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</si>
  <si>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</si>
  <si>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</si>
  <si>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</si>
  <si>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</si>
  <si>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</si>
  <si>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</si>
  <si>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</si>
  <si>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</si>
  <si>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</si>
  <si>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</si>
  <si>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</si>
  <si>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</si>
  <si>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</si>
  <si>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</si>
  <si>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</si>
  <si>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</si>
  <si>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</si>
  <si>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</si>
  <si>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</si>
  <si>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</si>
  <si>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</si>
  <si>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</si>
  <si>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</si>
  <si>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</si>
  <si>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</si>
  <si>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</si>
  <si>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</si>
  <si>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</si>
  <si>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</si>
  <si>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</si>
  <si>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</si>
  <si>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</si>
  <si>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</si>
  <si>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</si>
  <si>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</si>
  <si>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</si>
  <si>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</si>
  <si>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</si>
  <si>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</si>
  <si>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</si>
  <si>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</si>
  <si>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</si>
  <si>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</si>
  <si>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</si>
  <si>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</si>
  <si>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</si>
  <si>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</si>
  <si>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</si>
  <si>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</si>
  <si>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</si>
  <si>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</si>
  <si>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</si>
  <si>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</si>
  <si>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</si>
  <si>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</si>
  <si>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</si>
  <si>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</si>
  <si>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</si>
  <si>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</si>
  <si>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</si>
  <si>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</si>
  <si>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</si>
  <si>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</si>
  <si>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</si>
  <si>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</si>
  <si>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</si>
  <si>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</si>
  <si>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</si>
  <si>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</si>
  <si>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</si>
  <si>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</si>
  <si>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</si>
  <si>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</si>
  <si>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</si>
  <si>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</si>
  <si>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</si>
  <si>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</si>
  <si>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</si>
  <si>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</si>
  <si>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</si>
  <si>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</si>
  <si>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</si>
  <si>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</si>
  <si>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</si>
  <si>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</si>
  <si>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</si>
  <si>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</si>
  <si>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</si>
  <si>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</si>
  <si>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</si>
  <si>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</si>
  <si>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</si>
  <si>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</si>
  <si>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</si>
  <si>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</si>
  <si>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</si>
  <si>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</si>
  <si>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</si>
  <si>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</si>
  <si>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</si>
  <si>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</si>
  <si>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</si>
  <si>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</si>
  <si>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</si>
  <si>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</si>
  <si>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</si>
  <si>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</si>
  <si>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</si>
  <si>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</si>
  <si>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</si>
  <si>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</si>
  <si>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</si>
  <si>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</si>
  <si>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</si>
  <si>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</si>
  <si>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</si>
  <si>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</si>
  <si>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</si>
  <si>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</si>
  <si>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</si>
  <si>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</si>
  <si>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</si>
  <si>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</si>
  <si>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</si>
  <si>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</si>
  <si>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</si>
  <si>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</si>
  <si>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</si>
  <si>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</si>
  <si>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</si>
  <si>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</si>
  <si>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</si>
  <si>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</si>
  <si>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</si>
  <si>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</si>
  <si>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</si>
  <si>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</si>
  <si>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</si>
  <si>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</si>
  <si>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</si>
  <si>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</si>
  <si>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</si>
  <si>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</si>
  <si>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</si>
  <si>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</si>
  <si>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</si>
  <si>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</si>
  <si>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</si>
  <si>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</si>
  <si>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</si>
  <si>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</si>
  <si>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</si>
  <si>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</si>
  <si>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</si>
  <si>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</si>
  <si>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</si>
  <si>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</si>
  <si>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</si>
  <si>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</si>
  <si>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</si>
  <si>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</si>
  <si>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</si>
  <si>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</si>
  <si>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</si>
  <si>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</si>
  <si>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</si>
  <si>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</si>
  <si>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</si>
  <si>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</si>
  <si>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</si>
  <si>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</si>
  <si>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</si>
  <si>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</si>
  <si>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</si>
  <si>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</si>
  <si>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</si>
  <si>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</si>
  <si>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</si>
  <si>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</si>
  <si>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</si>
  <si>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</si>
  <si>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</si>
  <si>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</si>
  <si>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</si>
  <si>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</si>
  <si>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</si>
  <si>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</si>
  <si>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</si>
  <si>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</si>
  <si>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</si>
  <si>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</si>
  <si>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</si>
  <si>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</si>
  <si>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</si>
  <si>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</si>
  <si>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</si>
  <si>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</si>
  <si>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</si>
  <si>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</si>
  <si>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</si>
  <si>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</si>
  <si>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</si>
  <si>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</si>
  <si>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</si>
  <si>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</si>
  <si>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</si>
  <si>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</si>
  <si>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</si>
  <si>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</si>
  <si>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</si>
  <si>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</si>
  <si>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</si>
  <si>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</si>
  <si>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</si>
  <si>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</si>
  <si>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</si>
  <si>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</si>
  <si>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</si>
  <si>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</si>
  <si>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</si>
  <si>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</si>
  <si>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</si>
  <si>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</si>
  <si>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</si>
  <si>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</si>
  <si>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</si>
  <si>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</si>
  <si>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</si>
  <si>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</si>
  <si>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</si>
  <si>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</si>
  <si>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</si>
  <si>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</si>
  <si>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</si>
  <si>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</si>
  <si>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</si>
  <si>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</si>
  <si>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</si>
  <si>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</si>
  <si>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</si>
  <si>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</si>
  <si>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</si>
  <si>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</si>
  <si>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</si>
  <si>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</si>
  <si>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</si>
  <si>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</si>
  <si>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</si>
  <si>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</si>
  <si>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</si>
  <si>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</si>
  <si>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</si>
  <si>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</si>
  <si>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</si>
  <si>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</si>
  <si>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</si>
  <si>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</si>
  <si>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</si>
  <si>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</si>
  <si>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</si>
  <si>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</si>
  <si>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</si>
  <si>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</si>
  <si>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</si>
  <si>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</si>
  <si>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</si>
  <si>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</si>
  <si>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</si>
  <si>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</si>
  <si>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</si>
  <si>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</si>
  <si>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</si>
  <si>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</si>
  <si>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</si>
  <si>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</si>
  <si>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</si>
  <si>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</si>
  <si>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</si>
  <si>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</si>
  <si>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</si>
  <si>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</si>
  <si>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</si>
  <si>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</si>
  <si>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</si>
  <si>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</si>
  <si>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</si>
  <si>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</si>
  <si>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</si>
  <si>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</si>
  <si>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</si>
  <si>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</si>
  <si>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</si>
  <si>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</si>
  <si>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</si>
  <si>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</si>
  <si>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</si>
  <si>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</si>
  <si>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</si>
  <si>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</si>
  <si>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</si>
  <si>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</si>
  <si>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</si>
  <si>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</si>
  <si>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</si>
  <si>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</si>
  <si>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</si>
  <si>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</si>
  <si>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</si>
  <si>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</si>
  <si>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</si>
  <si>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</si>
  <si>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</si>
  <si>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</si>
  <si>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</si>
  <si>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</si>
  <si>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</si>
  <si>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</si>
  <si>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</si>
  <si>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</si>
  <si>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</si>
  <si>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</si>
  <si>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</si>
  <si>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</si>
  <si>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</si>
  <si>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</si>
  <si>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</si>
  <si>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</si>
  <si>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</si>
  <si>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</si>
  <si>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</si>
  <si>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</si>
  <si>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</si>
  <si>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</si>
  <si>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</si>
  <si>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</si>
  <si>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</si>
  <si>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</si>
  <si>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</si>
  <si>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</si>
  <si>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</si>
  <si>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</si>
  <si>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</si>
  <si>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</si>
  <si>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</si>
  <si>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</si>
  <si>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</si>
  <si>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</si>
  <si>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</si>
  <si>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</si>
  <si>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</si>
  <si>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</si>
  <si>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</si>
  <si>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</si>
  <si>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</si>
  <si>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</si>
  <si>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</si>
  <si>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</si>
  <si>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</si>
  <si>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</si>
  <si>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</si>
  <si>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</si>
  <si>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</si>
  <si>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</si>
  <si>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</si>
  <si>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</si>
  <si>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</si>
  <si>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</si>
  <si>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</si>
  <si>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</si>
  <si>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</si>
  <si>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</si>
  <si>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</si>
  <si>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</si>
  <si>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</si>
  <si>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</si>
  <si>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</si>
  <si>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</si>
  <si>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</si>
  <si>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</si>
  <si>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</si>
  <si>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</si>
  <si>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</si>
  <si>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</si>
  <si>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</si>
  <si>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</si>
  <si>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</si>
  <si>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</si>
  <si>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</si>
  <si>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</si>
  <si>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</si>
  <si>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</si>
  <si>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</si>
  <si>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</si>
  <si>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</si>
  <si>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</si>
  <si>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</si>
  <si>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</si>
  <si>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</si>
  <si>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</si>
  <si>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</si>
  <si>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</si>
  <si>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</si>
  <si>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</si>
  <si>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</si>
  <si>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</si>
  <si>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</si>
  <si>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</si>
  <si>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</si>
  <si>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</si>
  <si>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</si>
  <si>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</si>
  <si>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</si>
  <si>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</si>
  <si>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</si>
  <si>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</si>
  <si>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</si>
  <si>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</si>
  <si>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</si>
  <si>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</si>
  <si>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</si>
  <si>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</si>
  <si>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</si>
  <si>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</si>
  <si>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</si>
  <si>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</si>
  <si>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</si>
  <si>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</si>
  <si>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</si>
  <si>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</si>
  <si>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</si>
  <si>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</si>
  <si>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</si>
  <si>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</si>
  <si>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</si>
  <si>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</si>
  <si>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</si>
  <si>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</si>
  <si>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</si>
  <si>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</si>
  <si>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</si>
  <si>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</si>
  <si>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</si>
  <si>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</si>
  <si>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</si>
  <si>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</si>
  <si>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</si>
  <si>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</si>
  <si>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</si>
  <si>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</si>
  <si>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</si>
  <si>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</si>
  <si>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</si>
  <si>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</si>
  <si>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</si>
  <si>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</si>
  <si>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</si>
  <si>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</si>
  <si>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</si>
  <si>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</si>
  <si>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</si>
  <si>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</si>
  <si>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</si>
  <si>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</si>
  <si>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</si>
  <si>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</si>
  <si>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</si>
  <si>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</si>
  <si>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</si>
  <si>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</si>
  <si>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</si>
  <si>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</si>
  <si>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</si>
  <si>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</si>
  <si>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</si>
  <si>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</si>
  <si>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</si>
  <si>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</si>
  <si>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</si>
  <si>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</si>
  <si>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</si>
  <si>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</si>
  <si>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</si>
  <si>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</si>
  <si>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</si>
  <si>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</si>
  <si>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</si>
  <si>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</si>
  <si>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</si>
  <si>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</si>
  <si>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</si>
  <si>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</si>
  <si>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</si>
  <si>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</si>
  <si>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</si>
  <si>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</si>
  <si>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</si>
  <si>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</si>
  <si>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</si>
  <si>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</si>
  <si>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</si>
  <si>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</si>
  <si>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</si>
  <si>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</si>
  <si>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</si>
  <si>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</si>
  <si>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</si>
  <si>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</si>
  <si>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</si>
  <si>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</si>
  <si>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</si>
  <si>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</si>
  <si>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</si>
  <si>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</si>
  <si>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</si>
  <si>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</si>
  <si>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</si>
  <si>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</si>
  <si>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</si>
  <si>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</si>
  <si>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</si>
  <si>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</si>
  <si>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</si>
  <si>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</si>
  <si>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</si>
  <si>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</si>
  <si>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</si>
  <si>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</si>
  <si>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</si>
  <si>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</si>
  <si>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</si>
  <si>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</si>
  <si>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</si>
  <si>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</si>
  <si>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</si>
  <si>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</si>
  <si>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</si>
  <si>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</si>
  <si>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</si>
  <si>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</si>
  <si>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</si>
  <si>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</si>
  <si>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</si>
  <si>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</si>
  <si>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</si>
  <si>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</si>
  <si>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</si>
  <si>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</si>
  <si>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</si>
  <si>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</si>
  <si>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</si>
  <si>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</si>
  <si>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</si>
  <si>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</si>
  <si>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</si>
  <si>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</si>
  <si>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</si>
  <si>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</si>
  <si>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</si>
  <si>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</si>
  <si>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</si>
  <si>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</si>
  <si>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</si>
  <si>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</si>
  <si>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</si>
  <si>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</si>
  <si>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</si>
  <si>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</si>
  <si>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</si>
  <si>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</si>
  <si>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</si>
  <si>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</si>
  <si>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</si>
  <si>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</si>
  <si>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</si>
  <si>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</si>
  <si>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</si>
  <si>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</si>
  <si>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</si>
  <si>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</si>
  <si>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</si>
  <si>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</si>
  <si>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</si>
  <si>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</si>
  <si>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</si>
  <si>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</si>
  <si>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</si>
  <si>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</si>
  <si>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</si>
  <si>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</si>
  <si>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</si>
  <si>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</si>
  <si>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</si>
  <si>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</si>
  <si>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</si>
  <si>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</si>
  <si>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</si>
  <si>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</si>
  <si>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</si>
  <si>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</si>
  <si>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</si>
  <si>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</si>
  <si>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</si>
  <si>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</si>
  <si>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</si>
  <si>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</si>
  <si>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</si>
  <si>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</si>
  <si>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</si>
  <si>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</si>
  <si>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</si>
  <si>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</si>
  <si>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</si>
  <si>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</si>
  <si>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</si>
  <si>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</si>
  <si>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</si>
  <si>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</si>
  <si>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</si>
  <si>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</si>
  <si>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</si>
  <si>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</si>
  <si>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</si>
  <si>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</si>
  <si>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</si>
  <si>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</si>
  <si>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</si>
  <si>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</si>
  <si>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</si>
  <si>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</si>
  <si>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</si>
  <si>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</si>
  <si>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</si>
  <si>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</si>
  <si>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</si>
  <si>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</si>
  <si>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</si>
  <si>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</si>
  <si>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</si>
  <si>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</si>
  <si>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</si>
  <si>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</si>
  <si>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</si>
  <si>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</si>
  <si>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</si>
  <si>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</si>
  <si>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</si>
  <si>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</si>
  <si>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</si>
  <si>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</si>
  <si>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</si>
  <si>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</si>
  <si>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</si>
  <si>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</si>
  <si>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</si>
  <si>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</si>
  <si>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</si>
  <si>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</si>
  <si>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</si>
  <si>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</si>
  <si>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</si>
  <si>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</si>
  <si>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</si>
  <si>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</si>
  <si>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</si>
  <si>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</si>
  <si>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</si>
  <si>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</si>
  <si>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</si>
  <si>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</si>
  <si>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</si>
  <si>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</si>
  <si>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</si>
  <si>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</si>
  <si>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</si>
  <si>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</si>
  <si>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</si>
  <si>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</si>
  <si>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</si>
  <si>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</si>
  <si>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</si>
  <si>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</si>
  <si>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</si>
  <si>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</si>
  <si>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</si>
  <si>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</si>
  <si>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</si>
  <si>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</si>
  <si>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</si>
  <si>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</si>
  <si>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</si>
  <si>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</si>
  <si>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</si>
  <si>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</si>
  <si>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</si>
  <si>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</si>
  <si>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</si>
  <si>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</si>
  <si>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</si>
  <si>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</si>
  <si>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</si>
  <si>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</si>
  <si>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</si>
  <si>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</si>
  <si>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</si>
  <si>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</si>
  <si>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</si>
  <si>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</si>
  <si>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</si>
  <si>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</si>
  <si>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</si>
  <si>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</si>
  <si>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</si>
  <si>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</si>
  <si>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</si>
  <si>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</si>
  <si>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</si>
  <si>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</si>
  <si>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</si>
  <si>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</si>
  <si>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</si>
  <si>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</si>
  <si>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</si>
  <si>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</si>
  <si>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</si>
  <si>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</si>
  <si>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</si>
  <si>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</si>
  <si>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</si>
  <si>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</si>
  <si>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</si>
  <si>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</si>
  <si>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</si>
  <si>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</si>
  <si>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</si>
  <si>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</si>
  <si>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</si>
  <si>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</si>
  <si>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</si>
  <si>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</si>
  <si>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</si>
  <si>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</si>
  <si>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</si>
  <si>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</si>
  <si>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</si>
  <si>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</si>
  <si>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</si>
  <si>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</si>
  <si>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</si>
  <si>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</si>
  <si>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</si>
  <si>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</si>
  <si>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</si>
  <si>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</si>
  <si>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</si>
  <si>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</si>
  <si>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</si>
  <si>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</si>
  <si>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</si>
  <si>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</si>
  <si>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</si>
  <si>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</si>
  <si>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</si>
  <si>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</si>
  <si>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</si>
  <si>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</si>
  <si>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</si>
  <si>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</si>
  <si>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</si>
  <si>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</si>
  <si>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</si>
  <si>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</si>
  <si>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</si>
  <si>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</si>
  <si>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</si>
  <si>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</si>
  <si>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</si>
  <si>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</si>
  <si>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</si>
  <si>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</si>
  <si>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</si>
  <si>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</si>
  <si>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</si>
  <si>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</si>
  <si>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</si>
  <si>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</si>
  <si>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</si>
  <si>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</si>
  <si>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</si>
  <si>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</si>
  <si>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</si>
  <si>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</si>
  <si>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</si>
  <si>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</si>
  <si>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</si>
  <si>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</si>
  <si>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</si>
  <si>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</si>
  <si>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</si>
  <si>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</si>
  <si>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</si>
  <si>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</si>
  <si>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</si>
  <si>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</si>
  <si>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</si>
  <si>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</si>
  <si>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</si>
  <si>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</si>
  <si>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</si>
  <si>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</si>
  <si>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</si>
  <si>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</si>
  <si>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</si>
  <si>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</si>
  <si>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</si>
  <si>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</si>
  <si>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</si>
  <si>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</si>
  <si>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</si>
  <si>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</si>
  <si>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</si>
  <si>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</si>
  <si>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</si>
  <si>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</si>
  <si>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</si>
  <si>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</si>
  <si>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</si>
  <si>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</si>
  <si>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</si>
  <si>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</si>
  <si>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</si>
  <si>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</si>
  <si>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</si>
  <si>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</si>
  <si>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</si>
  <si>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</si>
  <si>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</si>
  <si>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</si>
  <si>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</si>
  <si>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</si>
  <si>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</si>
  <si>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</si>
  <si>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</si>
  <si>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</si>
  <si>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</si>
  <si>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</si>
  <si>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</si>
  <si>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</si>
  <si>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</si>
  <si>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</si>
  <si>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</si>
  <si>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</si>
  <si>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</si>
  <si>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</si>
  <si>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</si>
  <si>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</si>
  <si>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</si>
  <si>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</si>
  <si>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</si>
  <si>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</si>
  <si>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</si>
  <si>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</si>
  <si>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</si>
  <si>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</si>
  <si>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</si>
  <si>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</si>
  <si>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</si>
  <si>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</si>
  <si>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</si>
  <si>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</si>
  <si>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</si>
  <si>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</si>
  <si>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</si>
  <si>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</si>
  <si>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</si>
  <si>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</si>
  <si>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</si>
  <si>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</si>
  <si>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</si>
  <si>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</si>
  <si>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</si>
  <si>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</si>
  <si>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</si>
  <si>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</si>
  <si>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</si>
  <si>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</si>
  <si>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</si>
  <si>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</si>
  <si>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</si>
  <si>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</si>
  <si>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</si>
  <si>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</si>
  <si>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</si>
  <si>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</si>
  <si>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</si>
  <si>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</si>
  <si>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</si>
  <si>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</si>
  <si>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</si>
  <si>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</si>
  <si>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</si>
  <si>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</si>
  <si>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</si>
  <si>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</si>
  <si>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</si>
  <si>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</si>
  <si>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</si>
  <si>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</si>
  <si>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</si>
  <si>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</si>
  <si>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</si>
  <si>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</si>
  <si>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</si>
  <si>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</si>
  <si>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</si>
  <si>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</si>
  <si>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</si>
  <si>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</si>
  <si>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</si>
  <si>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</si>
  <si>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</si>
  <si>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</si>
  <si>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</si>
  <si>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</si>
  <si>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</si>
  <si>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</si>
  <si>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</si>
  <si>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</si>
  <si>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</si>
  <si>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</si>
  <si>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</si>
  <si>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</si>
  <si>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</si>
  <si>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</si>
  <si>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</si>
  <si>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</si>
  <si>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</si>
  <si>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</si>
  <si>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</si>
  <si>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</si>
  <si>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</si>
  <si>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</si>
  <si>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</si>
  <si>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</si>
  <si>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</si>
  <si>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</si>
  <si>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</si>
  <si>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</si>
  <si>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</si>
  <si>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</si>
  <si>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</si>
  <si>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</si>
  <si>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</si>
  <si>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</si>
  <si>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</si>
  <si>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</si>
  <si>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</si>
  <si>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</si>
  <si>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</si>
  <si>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</si>
  <si>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</si>
  <si>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</si>
  <si>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</si>
  <si>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</si>
  <si>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</si>
  <si>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</si>
  <si>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</si>
  <si>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</si>
  <si>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</si>
  <si>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</si>
  <si>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</si>
  <si>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</si>
  <si>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</si>
  <si>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</si>
  <si>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</si>
  <si>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</si>
  <si>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</si>
  <si>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</si>
  <si>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</si>
  <si>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</si>
  <si>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</si>
  <si>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</si>
  <si>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</si>
  <si>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</si>
  <si>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</si>
  <si>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</si>
  <si>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</si>
  <si>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</si>
  <si>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</si>
  <si>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</si>
  <si>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</si>
  <si>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</si>
  <si>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</si>
  <si>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</si>
  <si>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</si>
  <si>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</si>
  <si>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</si>
  <si>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</si>
  <si>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</si>
  <si>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</si>
  <si>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</si>
  <si>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</si>
  <si>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</si>
  <si>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</si>
  <si>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</si>
  <si>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</si>
  <si>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</si>
  <si>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</si>
  <si>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</si>
  <si>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</si>
  <si>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</si>
  <si>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</si>
  <si>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</si>
  <si>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</si>
  <si>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</si>
  <si>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</si>
  <si>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</si>
  <si>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</si>
  <si>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</si>
  <si>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</si>
  <si>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</si>
  <si>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</si>
  <si>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</si>
  <si>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</si>
  <si>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</si>
  <si>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</si>
  <si>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</si>
  <si>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</si>
  <si>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</si>
  <si>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</si>
  <si>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</si>
  <si>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</si>
  <si>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</si>
  <si>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</si>
  <si>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</si>
  <si>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</si>
  <si>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</si>
  <si>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</si>
  <si>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</si>
  <si>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</si>
  <si>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</si>
  <si>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</si>
  <si>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</si>
  <si>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</si>
  <si>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</si>
  <si>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</si>
  <si>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</si>
  <si>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</si>
  <si>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</si>
  <si>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</si>
  <si>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</si>
  <si>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</si>
  <si>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</si>
  <si>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</si>
  <si>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</si>
  <si>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</si>
  <si>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</si>
  <si>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</si>
  <si>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</si>
  <si>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</si>
  <si>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</si>
  <si>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</si>
  <si>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</si>
  <si>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</si>
  <si>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</si>
  <si>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</si>
  <si>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</si>
  <si>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</si>
  <si>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</si>
  <si>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</si>
  <si>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</si>
  <si>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</si>
  <si>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</si>
  <si>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</si>
  <si>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</si>
  <si>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</si>
  <si>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</si>
  <si>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</si>
  <si>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</si>
  <si>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</si>
  <si>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</si>
  <si>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</si>
  <si>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</si>
  <si>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</si>
  <si>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</si>
  <si>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</si>
  <si>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</si>
  <si>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</si>
  <si>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</si>
  <si>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</si>
  <si>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</si>
  <si>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</si>
  <si>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</si>
  <si>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</si>
  <si>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</si>
  <si>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</si>
  <si>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</si>
  <si>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</si>
  <si>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</si>
  <si>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</si>
  <si>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</si>
  <si>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</si>
  <si>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</si>
  <si>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</si>
  <si>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</si>
  <si>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</si>
  <si>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</si>
  <si>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</si>
  <si>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</si>
  <si>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</si>
  <si>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</si>
  <si>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</si>
  <si>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</si>
  <si>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</si>
  <si>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</si>
  <si>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</si>
  <si>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</si>
  <si>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</si>
  <si>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</si>
  <si>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</si>
  <si>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</si>
  <si>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</si>
  <si>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</si>
  <si>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</si>
  <si>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</si>
  <si>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</si>
  <si>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</si>
  <si>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</si>
  <si>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</si>
  <si>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</si>
  <si>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</si>
  <si>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</si>
  <si>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</si>
  <si>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</si>
  <si>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</si>
  <si>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</si>
  <si>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</si>
  <si>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</si>
  <si>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</si>
  <si>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</si>
  <si>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</si>
  <si>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</si>
  <si>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</si>
  <si>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</si>
  <si>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</si>
  <si>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</si>
  <si>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</si>
  <si>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</si>
  <si>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</si>
  <si>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</si>
  <si>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</si>
  <si>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</si>
  <si>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</si>
  <si>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</si>
  <si>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</si>
  <si>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</si>
  <si>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</si>
  <si>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</si>
  <si>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</si>
  <si>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</si>
  <si>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</si>
  <si>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</si>
  <si>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</si>
  <si>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</si>
  <si>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</si>
  <si>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</si>
  <si>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</si>
  <si>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</si>
  <si>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</si>
  <si>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</si>
  <si>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</si>
  <si>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</si>
  <si>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</si>
  <si>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</si>
  <si>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</si>
  <si>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</si>
  <si>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</si>
  <si>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</si>
  <si>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</si>
  <si>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</si>
  <si>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</si>
  <si>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</si>
  <si>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</si>
  <si>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</si>
  <si>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</si>
  <si>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</si>
  <si>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</si>
  <si>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</si>
  <si>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</si>
  <si>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</si>
  <si>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</si>
  <si>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</si>
  <si>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</si>
  <si>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</si>
  <si>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</si>
  <si>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</si>
  <si>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</si>
  <si>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</si>
  <si>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</si>
  <si>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</si>
  <si>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</si>
  <si>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</si>
  <si>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</si>
  <si>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</si>
  <si>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</si>
  <si>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</si>
  <si>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</si>
  <si>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</si>
  <si>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</si>
  <si>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</si>
  <si>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</si>
  <si>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</si>
  <si>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</si>
  <si>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</si>
  <si>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</si>
  <si>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</si>
  <si>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</si>
  <si>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</si>
  <si>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</si>
  <si>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</si>
  <si>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</si>
  <si>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</si>
  <si>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</si>
  <si>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</si>
  <si>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</si>
  <si>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</si>
  <si>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</si>
  <si>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</si>
  <si>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</si>
  <si>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</si>
  <si>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</si>
  <si>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</si>
  <si>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</si>
  <si>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</si>
  <si>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</si>
  <si>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</si>
  <si>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</si>
  <si>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</si>
  <si>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</si>
  <si>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</si>
  <si>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</si>
  <si>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</si>
  <si>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</si>
  <si>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</si>
  <si>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</si>
  <si>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</si>
  <si>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</si>
  <si>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</si>
  <si>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</si>
  <si>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</si>
  <si>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</si>
  <si>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</si>
  <si>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</si>
  <si>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</si>
  <si>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</si>
  <si>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</si>
  <si>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</si>
  <si>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</si>
  <si>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</si>
  <si>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</si>
  <si>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</si>
  <si>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</si>
  <si>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</si>
  <si>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</si>
  <si>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</si>
  <si>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</si>
  <si>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</si>
  <si>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</si>
  <si>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</si>
  <si>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</si>
  <si>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</si>
  <si>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</si>
  <si>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</si>
  <si>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</si>
  <si>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</si>
  <si>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</si>
  <si>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</si>
  <si>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</si>
  <si>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</si>
  <si>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</si>
  <si>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</si>
  <si>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</si>
  <si>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</si>
  <si>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</si>
  <si>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</si>
  <si>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</si>
  <si>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</si>
  <si>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</si>
  <si>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</si>
  <si>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</si>
  <si>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</si>
  <si>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</si>
  <si>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</si>
  <si>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</si>
  <si>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</si>
  <si>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</si>
  <si>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</si>
  <si>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</si>
  <si>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</si>
  <si>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</si>
  <si>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</si>
  <si>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</si>
  <si>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</si>
  <si>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</si>
  <si>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</si>
  <si>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</si>
  <si>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</si>
  <si>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</si>
  <si>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</si>
  <si>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</si>
  <si>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</si>
  <si>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</si>
  <si>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</si>
  <si>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</si>
  <si>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</si>
  <si>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</si>
  <si>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</si>
  <si>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</si>
  <si>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</si>
  <si>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</si>
  <si>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</si>
  <si>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</si>
  <si>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</si>
  <si>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</si>
  <si>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</si>
  <si>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</si>
  <si>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</si>
  <si>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</si>
  <si>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</si>
  <si>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</si>
  <si>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</si>
  <si>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</si>
  <si>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</si>
  <si>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</si>
  <si>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</si>
  <si>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</si>
  <si>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</si>
  <si>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</si>
  <si>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</si>
  <si>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</si>
  <si>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</si>
  <si>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</si>
  <si>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</si>
  <si>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</si>
  <si>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</si>
  <si>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</si>
  <si>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</si>
  <si>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</si>
  <si>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</si>
  <si>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</si>
  <si>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</si>
  <si>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</si>
  <si>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</si>
  <si>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</si>
  <si>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</si>
  <si>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</si>
  <si>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</si>
  <si>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</si>
  <si>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</si>
  <si>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</si>
  <si>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</si>
  <si>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</si>
  <si>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</si>
  <si>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</si>
  <si>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</si>
  <si>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</si>
  <si>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</si>
  <si>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</si>
  <si>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</si>
  <si>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</si>
  <si>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</si>
  <si>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</si>
  <si>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</si>
  <si>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</si>
  <si>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</si>
  <si>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</si>
  <si>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</si>
  <si>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</si>
  <si>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</si>
  <si>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</si>
  <si>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</si>
  <si>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</si>
  <si>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</si>
  <si>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</si>
  <si>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</si>
  <si>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</si>
  <si>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</si>
  <si>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</si>
  <si>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</si>
  <si>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</si>
  <si>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</si>
  <si>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</si>
  <si>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</si>
  <si>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</si>
  <si>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</si>
  <si>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</si>
  <si>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</si>
  <si>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</si>
  <si>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</si>
  <si>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</si>
  <si>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</si>
  <si>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</si>
  <si>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</si>
  <si>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</si>
  <si>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</si>
  <si>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</si>
  <si>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</si>
  <si>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</si>
  <si>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</si>
  <si>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</si>
  <si>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</si>
  <si>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</si>
  <si>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</si>
  <si>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</si>
  <si>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</si>
  <si>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</si>
  <si>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</si>
  <si>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</si>
  <si>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</si>
  <si>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</si>
  <si>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</si>
  <si>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</si>
  <si>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</si>
  <si>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</si>
  <si>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</si>
  <si>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</si>
  <si>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</si>
  <si>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</si>
  <si>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</si>
  <si>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</si>
  <si>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</si>
  <si>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</si>
  <si>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</si>
  <si>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</si>
  <si>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</si>
  <si>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</si>
  <si>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</si>
  <si>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</si>
  <si>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</si>
  <si>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</si>
  <si>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</si>
  <si>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</si>
  <si>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</si>
  <si>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</si>
  <si>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</si>
  <si>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</si>
  <si>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</si>
  <si>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</si>
  <si>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</si>
  <si>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</si>
  <si>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</si>
  <si>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</si>
  <si>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</si>
  <si>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</si>
  <si>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</si>
  <si>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</si>
  <si>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</si>
  <si>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</si>
  <si>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</si>
  <si>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</si>
  <si>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</si>
  <si>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</si>
  <si>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</si>
  <si>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</si>
  <si>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</si>
  <si>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</si>
  <si>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</si>
  <si>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</si>
  <si>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</si>
  <si>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</si>
  <si>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</si>
  <si>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</si>
  <si>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</si>
  <si>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</si>
  <si>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</si>
  <si>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</si>
  <si>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</si>
  <si>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</si>
  <si>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</si>
  <si>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</si>
  <si>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</si>
  <si>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</si>
  <si>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</si>
  <si>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</si>
  <si>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</si>
  <si>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</si>
  <si>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</si>
  <si>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</si>
  <si>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</si>
  <si>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</si>
  <si>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</si>
  <si>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</si>
  <si>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</si>
  <si>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</si>
  <si>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</si>
  <si>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</si>
  <si>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</si>
  <si>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</si>
  <si>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</si>
  <si>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</si>
  <si>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</si>
  <si>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</si>
  <si>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</si>
  <si>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</si>
  <si>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</si>
  <si>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</si>
  <si>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</si>
  <si>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</si>
  <si>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</si>
  <si>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</si>
  <si>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</si>
  <si>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</si>
  <si>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</si>
  <si>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</si>
  <si>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</si>
  <si>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</si>
  <si>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</si>
  <si>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</si>
  <si>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</si>
  <si>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</si>
  <si>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</si>
  <si>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</si>
  <si>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</si>
  <si>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</si>
  <si>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</si>
  <si>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</si>
  <si>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</si>
  <si>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</si>
  <si>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</si>
  <si>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</si>
  <si>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</si>
  <si>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</si>
  <si>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</si>
  <si>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</si>
  <si>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</si>
  <si>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</si>
  <si>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</si>
  <si>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</si>
  <si>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</si>
  <si>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</si>
  <si>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</si>
  <si>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</si>
  <si>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</si>
  <si>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</si>
  <si>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</si>
  <si>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</si>
  <si>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</si>
  <si>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</si>
  <si>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</si>
  <si>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</si>
  <si>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</si>
  <si>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</si>
  <si>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</si>
  <si>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</si>
  <si>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</si>
  <si>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</si>
  <si>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</si>
  <si>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</si>
  <si>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</si>
  <si>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</si>
  <si>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</si>
  <si>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</si>
  <si>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</si>
  <si>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</si>
  <si>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</si>
  <si>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</si>
  <si>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</si>
  <si>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</si>
  <si>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</si>
  <si>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</si>
  <si>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</si>
  <si>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</si>
  <si>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</si>
  <si>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</si>
  <si>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</si>
  <si>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</si>
  <si>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</si>
  <si>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</si>
  <si>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</si>
  <si>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</si>
  <si>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</si>
  <si>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</si>
  <si>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</si>
  <si>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</si>
  <si>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</si>
  <si>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</si>
  <si>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</si>
  <si>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</si>
  <si>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</si>
  <si>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</si>
  <si>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</si>
  <si>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</si>
  <si>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</si>
  <si>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</si>
  <si>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</si>
  <si>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</si>
  <si>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</si>
  <si>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</si>
  <si>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</si>
  <si>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</si>
  <si>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</si>
  <si>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</si>
  <si>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</si>
  <si>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</si>
  <si>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</si>
  <si>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</si>
  <si>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</si>
  <si>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</si>
  <si>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</si>
  <si>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</si>
  <si>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</si>
  <si>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</si>
  <si>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</si>
  <si>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</si>
  <si>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</si>
  <si>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</si>
  <si>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</si>
  <si>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</si>
  <si>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</si>
  <si>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</si>
  <si>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</si>
  <si>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</si>
  <si>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</si>
  <si>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</si>
  <si>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</si>
  <si>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</si>
  <si>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</si>
  <si>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</si>
  <si>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</si>
  <si>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</si>
  <si>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</si>
  <si>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</si>
  <si>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</si>
  <si>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</si>
  <si>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</si>
  <si>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</si>
  <si>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</si>
  <si>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</si>
  <si>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</si>
  <si>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</si>
  <si>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</si>
  <si>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</si>
  <si>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</si>
  <si>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</si>
  <si>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</si>
  <si>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</si>
  <si>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</si>
  <si>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</si>
  <si>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</si>
  <si>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</si>
  <si>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</si>
  <si>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</si>
  <si>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</si>
  <si>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</si>
  <si>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</si>
  <si>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</si>
  <si>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</si>
  <si>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</si>
  <si>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</si>
  <si>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</si>
  <si>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</si>
  <si>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</si>
  <si>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</si>
  <si>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</si>
  <si>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</si>
  <si>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</si>
  <si>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</si>
  <si>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</si>
  <si>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</si>
  <si>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</si>
  <si>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</si>
  <si>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</si>
  <si>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</si>
  <si>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</si>
  <si>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</si>
  <si>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</si>
  <si>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</si>
  <si>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</si>
  <si>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</si>
  <si>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</si>
  <si>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</si>
  <si>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</si>
  <si>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</si>
  <si>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</si>
  <si>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</si>
  <si>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</si>
  <si>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</si>
  <si>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</si>
  <si>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</si>
  <si>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</si>
  <si>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</si>
  <si>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</si>
  <si>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</si>
  <si>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</si>
  <si>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</si>
  <si>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</si>
  <si>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</si>
  <si>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</si>
  <si>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</si>
  <si>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</si>
  <si>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</si>
  <si>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</si>
  <si>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</si>
  <si>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</si>
  <si>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</si>
  <si>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</si>
  <si>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</si>
  <si>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</si>
  <si>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</si>
  <si>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</si>
  <si>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</si>
  <si>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</si>
  <si>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</si>
  <si>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</si>
  <si>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</si>
  <si>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</si>
  <si>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</si>
  <si>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</si>
  <si>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</si>
  <si>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</si>
  <si>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</si>
  <si>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</si>
  <si>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</si>
  <si>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</si>
  <si>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</si>
  <si>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</si>
  <si>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</si>
  <si>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</si>
  <si>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</si>
  <si>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</si>
  <si>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</si>
  <si>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</si>
  <si>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</si>
  <si>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</si>
  <si>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</si>
  <si>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</si>
  <si>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</si>
  <si>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</si>
  <si>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</si>
  <si>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</si>
  <si>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</si>
  <si>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</si>
  <si>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</si>
  <si>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</si>
  <si>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</si>
  <si>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</si>
  <si>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</si>
  <si>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</si>
  <si>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</si>
  <si>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</si>
  <si>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</si>
  <si>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</si>
  <si>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</si>
  <si>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</si>
  <si>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</si>
  <si>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</si>
  <si>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</si>
  <si>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</si>
  <si>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</si>
  <si>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</si>
  <si>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</si>
  <si>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</si>
  <si>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</si>
  <si>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</si>
  <si>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</si>
  <si>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</si>
  <si>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</si>
  <si>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</si>
  <si>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</si>
  <si>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</si>
  <si>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</si>
  <si>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</si>
  <si>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</si>
  <si>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</si>
  <si>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</si>
  <si>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</si>
  <si>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</si>
  <si>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</si>
  <si>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</si>
  <si>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</si>
  <si>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</si>
  <si>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</si>
  <si>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</si>
  <si>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</si>
  <si>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</si>
  <si>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</si>
  <si>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</si>
  <si>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</si>
  <si>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</si>
  <si>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</si>
  <si>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</si>
  <si>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</si>
  <si>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</si>
  <si>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</si>
  <si>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</si>
  <si>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</si>
  <si>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</si>
  <si>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</si>
  <si>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</si>
  <si>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</si>
  <si>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</si>
  <si>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</si>
  <si>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</si>
  <si>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</si>
  <si>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</si>
  <si>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</si>
  <si>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</si>
  <si>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</si>
  <si>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</si>
  <si>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</si>
  <si>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</si>
  <si>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</si>
  <si>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</si>
  <si>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</si>
  <si>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</si>
  <si>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</si>
  <si>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</si>
  <si>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</si>
  <si>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</si>
  <si>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</si>
  <si>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</si>
  <si>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</si>
  <si>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</si>
  <si>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</si>
  <si>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</si>
  <si>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</si>
  <si>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</si>
  <si>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</si>
  <si>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</si>
  <si>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</si>
  <si>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</si>
  <si>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</si>
  <si>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</si>
  <si>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</si>
  <si>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</si>
  <si>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</si>
  <si>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</si>
  <si>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</si>
  <si>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</si>
  <si>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</si>
  <si>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</si>
  <si>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</si>
  <si>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</si>
  <si>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</si>
  <si>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</si>
  <si>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</si>
  <si>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</si>
  <si>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</si>
  <si>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</si>
  <si>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</si>
  <si>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</si>
  <si>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</si>
  <si>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</si>
  <si>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</si>
  <si>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</si>
  <si>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</si>
  <si>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</si>
  <si>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</si>
  <si>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</si>
  <si>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</si>
  <si>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</si>
  <si>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</si>
  <si>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</si>
  <si>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</si>
  <si>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</si>
  <si>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</si>
  <si>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</si>
  <si>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</si>
  <si>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</si>
  <si>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</si>
  <si>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</si>
  <si>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</si>
  <si>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</si>
  <si>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</si>
  <si>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</si>
  <si>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</si>
  <si>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</si>
  <si>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</si>
  <si>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</si>
  <si>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</si>
  <si>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</si>
  <si>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</si>
  <si>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</si>
  <si>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</si>
  <si>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</si>
  <si>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</si>
  <si>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</si>
  <si>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</si>
  <si>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</si>
  <si>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</si>
  <si>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</si>
  <si>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</si>
  <si>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</si>
  <si>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</si>
  <si>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</si>
  <si>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</si>
  <si>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</si>
  <si>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</si>
  <si>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</si>
  <si>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</si>
  <si>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</si>
  <si>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</si>
  <si>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</si>
  <si>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</si>
  <si>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</si>
  <si>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</si>
  <si>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</si>
  <si>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</si>
  <si>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</si>
  <si>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</si>
  <si>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</si>
  <si>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</si>
  <si>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</si>
  <si>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</si>
  <si>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</si>
  <si>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</si>
  <si>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</si>
  <si>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</si>
  <si>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</si>
  <si>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</si>
  <si>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</si>
  <si>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</si>
  <si>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</si>
  <si>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</si>
  <si>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</si>
  <si>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</si>
  <si>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</si>
  <si>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</si>
  <si>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</si>
  <si>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</si>
  <si>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</si>
  <si>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</si>
  <si>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</si>
  <si>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</si>
  <si>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</si>
  <si>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</si>
  <si>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</si>
  <si>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</si>
  <si>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</si>
  <si>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</si>
  <si>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</si>
  <si>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</si>
  <si>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</si>
  <si>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</si>
  <si>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</si>
  <si>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</si>
  <si>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</si>
  <si>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</si>
  <si>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</si>
  <si>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</si>
  <si>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</si>
  <si>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</si>
  <si>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</si>
  <si>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</si>
  <si>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</si>
  <si>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</si>
  <si>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</si>
  <si>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</si>
  <si>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</si>
  <si>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</si>
  <si>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</si>
  <si>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</si>
  <si>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</si>
  <si>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</si>
  <si>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</si>
  <si>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</si>
  <si>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</si>
  <si>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</si>
  <si>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</si>
  <si>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</si>
  <si>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</si>
  <si>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</si>
  <si>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</si>
  <si>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</si>
  <si>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</si>
  <si>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</si>
  <si>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</si>
  <si>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</si>
  <si>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</si>
  <si>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</si>
  <si>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</si>
  <si>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</si>
  <si>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</si>
  <si>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</si>
  <si>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</si>
  <si>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</si>
  <si>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</si>
  <si>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</si>
  <si>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</si>
  <si>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</si>
  <si>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</si>
  <si>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</si>
  <si>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</si>
  <si>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</si>
  <si>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</si>
  <si>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</si>
  <si>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</si>
  <si>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</si>
  <si>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</si>
  <si>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</si>
  <si>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</si>
  <si>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</si>
  <si>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</si>
  <si>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</si>
  <si>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</si>
  <si>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</si>
  <si>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</si>
  <si>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</si>
  <si>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</si>
  <si>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</si>
  <si>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</si>
  <si>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</si>
  <si>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</si>
  <si>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</si>
  <si>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</si>
  <si>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</si>
  <si>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</si>
  <si>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</si>
  <si>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</si>
  <si>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</si>
  <si>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</si>
  <si>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</si>
  <si>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</si>
  <si>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</si>
  <si>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</si>
  <si>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</si>
  <si>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</si>
  <si>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</si>
  <si>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</si>
  <si>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</si>
  <si>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</si>
  <si>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</si>
  <si>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</si>
  <si>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</si>
  <si>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</si>
  <si>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</si>
  <si>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</si>
  <si>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</si>
  <si>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</si>
  <si>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</si>
  <si>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</si>
  <si>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</si>
  <si>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</si>
  <si>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</si>
  <si>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</si>
  <si>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</si>
  <si>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</si>
  <si>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</si>
  <si>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</si>
  <si>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</si>
  <si>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</si>
  <si>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</si>
  <si>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</si>
  <si>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</si>
  <si>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</si>
  <si>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</si>
  <si>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</si>
  <si>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</si>
  <si>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</si>
  <si>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</si>
  <si>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</si>
  <si>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</si>
  <si>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</si>
  <si>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</si>
  <si>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</si>
  <si>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</si>
  <si>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</si>
  <si>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</si>
  <si>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</si>
  <si>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</si>
  <si>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</si>
  <si>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</si>
  <si>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</si>
  <si>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</si>
  <si>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</si>
  <si>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</si>
  <si>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</si>
  <si>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</si>
  <si>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</si>
  <si>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</si>
  <si>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</si>
  <si>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</si>
  <si>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</si>
  <si>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</si>
  <si>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</si>
  <si>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</si>
  <si>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</si>
  <si>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</si>
  <si>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</si>
  <si>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</si>
  <si>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</si>
  <si>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</si>
  <si>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</si>
  <si>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</si>
  <si>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</si>
  <si>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</si>
  <si>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</si>
  <si>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</si>
  <si>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</si>
  <si>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</si>
  <si>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</si>
  <si>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</si>
  <si>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</si>
  <si>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</si>
  <si>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</si>
  <si>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</si>
  <si>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</si>
  <si>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</si>
  <si>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</si>
  <si>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</si>
  <si>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</si>
  <si>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</si>
  <si>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</si>
  <si>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</si>
  <si>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</si>
  <si>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</si>
  <si>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</si>
  <si>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</si>
  <si>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</si>
  <si>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</si>
  <si>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</si>
  <si>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</si>
  <si>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</si>
  <si>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</si>
  <si>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</si>
  <si>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</si>
  <si>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</si>
  <si>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</si>
  <si>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</si>
  <si>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</si>
  <si>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</si>
  <si>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</si>
  <si>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</si>
  <si>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</si>
  <si>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</si>
  <si>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</si>
  <si>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</si>
  <si>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</si>
  <si>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</si>
  <si>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</si>
  <si>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</si>
  <si>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</si>
  <si>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</si>
  <si>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</si>
  <si>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</si>
  <si>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</si>
  <si>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</si>
  <si>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</si>
  <si>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</si>
  <si>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</si>
  <si>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</si>
  <si>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</si>
  <si>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</si>
  <si>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</si>
  <si>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</si>
  <si>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</si>
  <si>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</si>
  <si>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</si>
  <si>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</si>
  <si>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</si>
  <si>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</si>
  <si>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</si>
  <si>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</si>
  <si>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</si>
  <si>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</si>
  <si>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</si>
  <si>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</si>
  <si>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</si>
  <si>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</si>
  <si>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</si>
  <si>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</si>
  <si>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</si>
  <si>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</si>
  <si>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</si>
  <si>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</si>
  <si>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</si>
  <si>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</si>
  <si>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</si>
  <si>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</si>
  <si>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</si>
  <si>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</si>
  <si>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</si>
  <si>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</si>
  <si>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</si>
  <si>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</si>
  <si>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</si>
  <si>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</si>
  <si>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</si>
  <si>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</si>
  <si>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</si>
  <si>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</si>
  <si>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</si>
  <si>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</si>
  <si>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</si>
  <si>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</si>
  <si>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</si>
  <si>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</si>
  <si>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</si>
  <si>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</si>
  <si>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</si>
  <si>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</si>
  <si>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</si>
  <si>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</si>
  <si>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</si>
  <si>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</si>
  <si>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</si>
  <si>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</si>
  <si>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</si>
  <si>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</si>
  <si>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</si>
  <si>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</si>
  <si>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</si>
  <si>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</si>
  <si>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</si>
  <si>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</si>
  <si>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</si>
  <si>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</si>
  <si>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</si>
  <si>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</si>
  <si>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</si>
  <si>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</si>
  <si>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</si>
  <si>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</si>
  <si>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</si>
  <si>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</si>
  <si>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</si>
  <si>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</si>
  <si>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</si>
  <si>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</si>
  <si>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</si>
  <si>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</si>
  <si>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</si>
  <si>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</si>
  <si>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</si>
  <si>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</si>
  <si>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</si>
  <si>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</si>
  <si>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</si>
  <si>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</si>
  <si>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</si>
  <si>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</si>
  <si>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</si>
  <si>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</si>
  <si>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</si>
  <si>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</si>
  <si>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</si>
  <si>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</si>
  <si>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</si>
  <si>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</si>
  <si>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</si>
  <si>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</si>
  <si>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</si>
  <si>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</si>
  <si>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</si>
  <si>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</si>
  <si>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</si>
  <si>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</si>
  <si>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</si>
  <si>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</si>
  <si>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</si>
  <si>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</si>
  <si>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</si>
  <si>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</si>
  <si>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</si>
  <si>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</si>
  <si>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</si>
  <si>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</si>
  <si>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</si>
  <si>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</si>
  <si>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</si>
  <si>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</si>
  <si>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</si>
  <si>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</si>
  <si>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</si>
  <si>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</si>
  <si>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</si>
  <si>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</si>
  <si>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</si>
  <si>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</si>
  <si>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</si>
  <si>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</si>
  <si>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</si>
  <si>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</si>
  <si>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</si>
  <si>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</si>
  <si>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</si>
  <si>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</si>
  <si>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</si>
  <si>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</si>
  <si>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</si>
  <si>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</si>
  <si>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</si>
  <si>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</si>
  <si>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</si>
  <si>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</si>
  <si>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</si>
  <si>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</si>
  <si>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</si>
  <si>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</si>
  <si>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</si>
  <si>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</si>
  <si>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</si>
  <si>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</si>
  <si>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</si>
  <si>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</si>
  <si>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</si>
  <si>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</si>
  <si>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</si>
  <si>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</si>
  <si>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</si>
  <si>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</si>
  <si>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</si>
  <si>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</si>
  <si>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</si>
  <si>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</si>
  <si>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</si>
  <si>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</si>
  <si>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</si>
  <si>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</si>
  <si>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</si>
  <si>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</si>
  <si>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</si>
  <si>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</si>
  <si>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</si>
  <si>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</si>
  <si>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</si>
  <si>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</si>
  <si>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</si>
  <si>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</si>
  <si>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</si>
  <si>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</si>
  <si>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</si>
  <si>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</si>
  <si>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</si>
  <si>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</si>
  <si>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</si>
  <si>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</si>
  <si>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</si>
  <si>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</si>
  <si>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</si>
  <si>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</si>
  <si>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</si>
  <si>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</si>
  <si>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</si>
  <si>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</si>
  <si>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</si>
  <si>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</si>
  <si>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</si>
  <si>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</si>
  <si>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</si>
  <si>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</si>
  <si>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</si>
  <si>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</si>
  <si>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</si>
  <si>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</si>
  <si>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</si>
  <si>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</si>
  <si>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</si>
  <si>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</si>
  <si>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</si>
  <si>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</si>
  <si>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</si>
  <si>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</si>
  <si>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</si>
  <si>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</si>
  <si>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</si>
  <si>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</si>
  <si>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</si>
  <si>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</si>
  <si>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</si>
  <si>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</si>
  <si>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</si>
  <si>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</si>
  <si>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</si>
  <si>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</si>
  <si>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</si>
  <si>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</si>
  <si>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</si>
  <si>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</si>
  <si>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</si>
  <si>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</si>
  <si>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</si>
  <si>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</si>
  <si>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</si>
  <si>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</si>
  <si>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</si>
  <si>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</si>
  <si>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</si>
  <si>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</si>
  <si>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</si>
  <si>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</si>
  <si>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</si>
  <si>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</si>
  <si>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</si>
  <si>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</si>
  <si>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</si>
  <si>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</si>
  <si>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</si>
  <si>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</si>
  <si>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</si>
  <si>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</si>
  <si>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</si>
  <si>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</si>
  <si>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</si>
  <si>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</si>
  <si>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</si>
  <si>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</si>
  <si>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</si>
  <si>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</si>
  <si>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</si>
  <si>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</si>
  <si>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</si>
  <si>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</si>
  <si>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</si>
  <si>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</si>
  <si>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</si>
  <si>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</si>
  <si>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</si>
  <si>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</si>
  <si>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</si>
  <si>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</si>
  <si>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</si>
  <si>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</si>
  <si>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</si>
  <si>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</si>
  <si>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</si>
  <si>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</si>
  <si>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</si>
  <si>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</si>
  <si>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</si>
  <si>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</si>
  <si>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</si>
  <si>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</si>
  <si>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</si>
  <si>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</si>
  <si>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</si>
  <si>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</si>
  <si>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</si>
  <si>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</si>
  <si>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</si>
  <si>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</si>
  <si>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</si>
  <si>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</si>
  <si>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</si>
  <si>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</si>
  <si>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</si>
  <si>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</si>
  <si>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</si>
  <si>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</si>
  <si>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</si>
  <si>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</si>
  <si>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</si>
  <si>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</si>
  <si>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</si>
  <si>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</si>
  <si>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</si>
  <si>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</si>
  <si>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</si>
  <si>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</si>
  <si>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</si>
  <si>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</si>
  <si>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</si>
  <si>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</si>
  <si>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</si>
  <si>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</si>
  <si>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</si>
  <si>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</si>
  <si>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</si>
  <si>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</si>
  <si>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</si>
  <si>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</si>
  <si>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</si>
  <si>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</si>
  <si>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</si>
  <si>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</si>
  <si>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</si>
  <si>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</si>
  <si>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</si>
  <si>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</si>
  <si>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</si>
  <si>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</si>
  <si>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</si>
  <si>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</si>
  <si>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</si>
  <si>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</si>
  <si>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</si>
  <si>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</si>
  <si>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</si>
  <si>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</si>
  <si>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</si>
  <si>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</si>
  <si>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</si>
  <si>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</si>
  <si>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</si>
  <si>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</si>
  <si>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</si>
  <si>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</si>
  <si>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</si>
  <si>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</si>
  <si>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</si>
  <si>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</si>
  <si>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</si>
  <si>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</si>
  <si>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</si>
  <si>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</si>
  <si>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</si>
  <si>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</si>
  <si>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</si>
  <si>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</si>
  <si>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</si>
  <si>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</si>
  <si>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</si>
  <si>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</si>
  <si>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</si>
  <si>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</si>
  <si>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</si>
  <si>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</si>
  <si>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</si>
  <si>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</si>
  <si>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</si>
  <si>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</si>
  <si>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</si>
  <si>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</si>
  <si>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</si>
  <si>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</si>
  <si>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</si>
  <si>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</si>
  <si>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</si>
  <si>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</si>
  <si>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</si>
  <si>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</si>
  <si>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</si>
  <si>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</si>
  <si>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</si>
  <si>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</si>
  <si>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</si>
  <si>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</si>
  <si>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</si>
  <si>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</si>
  <si>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</si>
  <si>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</si>
  <si>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</si>
  <si>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</si>
  <si>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</si>
  <si>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</si>
  <si>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</si>
  <si>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</si>
  <si>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</si>
  <si>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</si>
  <si>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</si>
  <si>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</si>
  <si>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</si>
  <si>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</si>
  <si>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</si>
  <si>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</si>
  <si>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</si>
  <si>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</si>
  <si>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</si>
  <si>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</si>
  <si>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</si>
  <si>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</si>
  <si>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</si>
  <si>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</si>
  <si>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</si>
  <si>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</si>
  <si>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</si>
  <si>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</si>
  <si>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</si>
  <si>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</si>
  <si>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</si>
  <si>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</si>
  <si>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</si>
  <si>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</si>
  <si>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</si>
  <si>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</si>
  <si>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</si>
  <si>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</si>
  <si>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</si>
  <si>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</si>
  <si>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</si>
  <si>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</si>
  <si>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</si>
  <si>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</si>
  <si>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</si>
  <si>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</si>
  <si>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</si>
  <si>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</si>
  <si>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</si>
  <si>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</si>
  <si>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</si>
  <si>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</si>
  <si>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</si>
  <si>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</si>
  <si>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</si>
  <si>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</si>
  <si>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</si>
  <si>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</si>
  <si>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</si>
  <si>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</si>
  <si>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</si>
  <si>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</si>
  <si>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</si>
  <si>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</si>
  <si>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</si>
  <si>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</si>
  <si>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</si>
  <si>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</si>
  <si>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</si>
  <si>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</si>
  <si>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</si>
  <si>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</si>
  <si>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</si>
  <si>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</si>
  <si>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</si>
  <si>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</si>
  <si>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</si>
  <si>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</si>
  <si>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</si>
  <si>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</si>
  <si>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</si>
  <si>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</si>
  <si>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</si>
  <si>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</si>
  <si>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</si>
  <si>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</si>
  <si>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</si>
  <si>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</si>
  <si>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</si>
  <si>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</si>
  <si>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</si>
  <si>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</si>
  <si>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</si>
  <si>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</si>
  <si>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</si>
  <si>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</si>
  <si>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</si>
  <si>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</si>
  <si>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</si>
  <si>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</si>
  <si>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</si>
  <si>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</si>
  <si>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</si>
  <si>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</si>
  <si>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</si>
  <si>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</si>
  <si>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</si>
  <si>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</si>
  <si>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</si>
  <si>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</si>
  <si>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</si>
  <si>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</si>
  <si>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</si>
  <si>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</si>
  <si>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</si>
  <si>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</si>
  <si>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</si>
  <si>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</si>
  <si>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</si>
  <si>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</si>
  <si>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</si>
  <si>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</si>
  <si>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</si>
  <si>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</si>
  <si>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</si>
  <si>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</si>
  <si>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</si>
  <si>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</si>
  <si>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</si>
  <si>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</si>
  <si>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</si>
  <si>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</si>
  <si>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</si>
  <si>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</si>
  <si>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</si>
  <si>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</si>
  <si>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</si>
  <si>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</si>
  <si>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</si>
  <si>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</si>
  <si>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</si>
  <si>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</si>
  <si>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</si>
  <si>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</si>
  <si>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</si>
  <si>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</si>
  <si>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</si>
  <si>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</si>
  <si>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</si>
  <si>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</si>
  <si>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</si>
  <si>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</si>
  <si>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</si>
  <si>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</si>
  <si>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</si>
  <si>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</si>
  <si>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</si>
  <si>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</si>
  <si>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</si>
  <si>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</si>
  <si>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</si>
  <si>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</si>
  <si>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</si>
  <si>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</si>
  <si>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</si>
  <si>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</si>
  <si>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</si>
  <si>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</si>
  <si>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</si>
  <si>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</si>
  <si>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</si>
  <si>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</si>
  <si>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</si>
  <si>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</si>
  <si>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</si>
  <si>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</si>
  <si>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</si>
  <si>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</si>
  <si>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</si>
  <si>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</si>
  <si>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</si>
  <si>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</si>
  <si>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</si>
  <si>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</si>
  <si>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</si>
  <si>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</si>
  <si>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</si>
  <si>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</si>
  <si>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</si>
  <si>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</si>
  <si>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</si>
  <si>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</si>
  <si>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</si>
  <si>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</si>
  <si>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</si>
  <si>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</si>
  <si>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</si>
  <si>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</si>
  <si>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</si>
  <si>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</si>
  <si>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</si>
  <si>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</si>
  <si>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</si>
  <si>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</si>
  <si>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</si>
  <si>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</si>
  <si>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</si>
  <si>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</si>
  <si>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</si>
  <si>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</si>
  <si>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</si>
  <si>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</si>
  <si>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</si>
  <si>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</si>
  <si>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</si>
  <si>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</si>
  <si>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</si>
  <si>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</si>
  <si>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</si>
  <si>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</si>
  <si>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</si>
  <si>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</si>
  <si>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</si>
  <si>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</si>
  <si>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</si>
  <si>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</si>
  <si>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</si>
  <si>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</si>
  <si>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</si>
  <si>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</si>
  <si>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</si>
  <si>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</si>
  <si>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</si>
  <si>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</si>
  <si>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</si>
  <si>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</si>
  <si>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</si>
  <si>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</si>
  <si>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</si>
  <si>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</si>
  <si>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</si>
  <si>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</si>
  <si>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</si>
  <si>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</si>
  <si>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</si>
  <si>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</si>
  <si>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</si>
  <si>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</si>
  <si>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</si>
  <si>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</si>
  <si>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</si>
  <si>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</si>
  <si>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</si>
  <si>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</si>
  <si>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</si>
  <si>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</si>
  <si>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</si>
  <si>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</si>
  <si>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</si>
  <si>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</si>
  <si>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</si>
  <si>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</si>
  <si>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</si>
  <si>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</si>
  <si>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</si>
  <si>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</si>
  <si>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</si>
  <si>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</si>
  <si>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</si>
  <si>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</si>
  <si>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</si>
  <si>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</si>
  <si>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</si>
  <si>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</si>
  <si>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</si>
  <si>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</si>
  <si>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</si>
  <si>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</si>
  <si>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</si>
  <si>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</si>
  <si>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</si>
  <si>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</si>
  <si>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</si>
  <si>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</si>
  <si>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</si>
  <si>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</si>
  <si>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</si>
  <si>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</si>
  <si>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</si>
  <si>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</si>
  <si>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</si>
  <si>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</si>
  <si>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</si>
  <si>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</si>
  <si>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</si>
  <si>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</si>
  <si>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</si>
  <si>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</si>
  <si>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</si>
  <si>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</si>
  <si>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</si>
  <si>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</si>
  <si>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</si>
  <si>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</si>
  <si>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</si>
  <si>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</si>
  <si>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</si>
  <si>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</si>
  <si>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</si>
  <si>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</si>
  <si>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</si>
  <si>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</si>
  <si>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</si>
  <si>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</si>
  <si>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</si>
  <si>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</si>
  <si>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</si>
  <si>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</si>
  <si>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</si>
  <si>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</si>
  <si>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</si>
  <si>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</si>
  <si>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</si>
  <si>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</si>
  <si>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</si>
  <si>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</si>
  <si>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</si>
  <si>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</si>
  <si>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</si>
  <si>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</si>
  <si>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</si>
  <si>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</si>
  <si>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</si>
  <si>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</si>
  <si>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</si>
  <si>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</si>
  <si>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</si>
  <si>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</si>
  <si>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</si>
  <si>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</si>
  <si>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</si>
  <si>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</si>
  <si>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</si>
  <si>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</si>
  <si>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</si>
  <si>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</si>
  <si>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</si>
  <si>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</si>
  <si>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</si>
  <si>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</si>
  <si>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</si>
  <si>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</si>
  <si>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</si>
  <si>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</si>
  <si>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</si>
  <si>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</si>
  <si>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</si>
  <si>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</si>
  <si>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</si>
  <si>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</si>
  <si>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</si>
  <si>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</si>
  <si>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</si>
  <si>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</si>
  <si>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</si>
  <si>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</si>
  <si>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</si>
  <si>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</si>
  <si>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</si>
  <si>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</si>
  <si>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</si>
  <si>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</si>
  <si>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</si>
  <si>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</si>
  <si>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</si>
  <si>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</si>
  <si>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</si>
  <si>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</si>
  <si>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</si>
  <si>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</si>
  <si>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</si>
  <si>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</si>
  <si>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</si>
  <si>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</si>
  <si>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</si>
  <si>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</si>
  <si>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</si>
  <si>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</si>
  <si>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</si>
  <si>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</si>
  <si>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</si>
  <si>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</si>
  <si>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</si>
  <si>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</si>
  <si>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</si>
  <si>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</si>
  <si>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</si>
  <si>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</si>
  <si>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</si>
  <si>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</si>
  <si>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</si>
  <si>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</si>
  <si>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</si>
  <si>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</si>
  <si>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</si>
  <si>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</si>
  <si>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</si>
  <si>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</si>
  <si>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</si>
  <si>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</si>
  <si>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</si>
  <si>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</si>
  <si>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</si>
  <si>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</si>
  <si>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</si>
  <si>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</si>
  <si>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</si>
  <si>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</si>
  <si>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</si>
  <si>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</si>
  <si>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</si>
  <si>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</si>
  <si>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</si>
  <si>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</si>
  <si>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</si>
  <si>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</si>
  <si>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</si>
  <si>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</si>
  <si>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</si>
  <si>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</si>
  <si>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</si>
  <si>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</si>
  <si>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</si>
  <si>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</si>
  <si>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</si>
  <si>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</si>
  <si>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</si>
  <si>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</si>
  <si>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</si>
  <si>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</si>
  <si>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</si>
  <si>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</si>
  <si>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</si>
  <si>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</si>
  <si>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</si>
  <si>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</si>
  <si>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</si>
  <si>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</si>
  <si>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</si>
  <si>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</si>
  <si>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</si>
  <si>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</si>
  <si>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</si>
  <si>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</si>
  <si>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</si>
  <si>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</si>
  <si>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</si>
  <si>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</si>
  <si>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</si>
  <si>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</si>
  <si>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</si>
  <si>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</si>
  <si>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</si>
  <si>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</si>
  <si>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</si>
  <si>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</si>
  <si>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</si>
  <si>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</si>
  <si>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</si>
  <si>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</si>
  <si>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</si>
  <si>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</si>
  <si>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</si>
  <si>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</si>
  <si>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</si>
  <si>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</si>
  <si>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</si>
  <si>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</si>
  <si>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</si>
  <si>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</si>
  <si>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</si>
  <si>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</si>
  <si>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</si>
  <si>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</si>
  <si>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</si>
  <si>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</si>
  <si>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</si>
  <si>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</si>
  <si>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</si>
  <si>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</si>
  <si>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</si>
  <si>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</si>
  <si>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</si>
  <si>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</si>
  <si>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</si>
  <si>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</si>
  <si>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</si>
  <si>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</si>
  <si>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</si>
  <si>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</si>
  <si>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</si>
  <si>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</si>
  <si>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</si>
  <si>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</si>
  <si>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</si>
  <si>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</si>
  <si>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</si>
  <si>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</si>
  <si>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</si>
  <si>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</si>
  <si>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</si>
  <si>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</si>
  <si>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</si>
  <si>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</si>
  <si>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</si>
  <si>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</si>
  <si>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</si>
  <si>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</si>
  <si>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</si>
  <si>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</si>
  <si>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</si>
  <si>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</si>
  <si>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</si>
  <si>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</si>
  <si>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</si>
  <si>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</si>
  <si>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</si>
  <si>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</si>
  <si>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</si>
  <si>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</si>
  <si>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</si>
  <si>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</si>
  <si>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</si>
  <si>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</si>
  <si>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</si>
  <si>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</si>
  <si>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</si>
  <si>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</si>
  <si>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</si>
  <si>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</si>
  <si>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</si>
  <si>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</si>
  <si>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</si>
  <si>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</si>
  <si>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</si>
  <si>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</si>
  <si>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</si>
  <si>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</si>
  <si>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</si>
  <si>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</si>
  <si>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</si>
  <si>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</si>
  <si>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</si>
  <si>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</si>
  <si>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</si>
  <si>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</si>
  <si>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</si>
  <si>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</si>
  <si>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</si>
  <si>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</si>
  <si>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</si>
  <si>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</si>
  <si>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</si>
  <si>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</si>
  <si>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</si>
  <si>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</si>
  <si>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</si>
  <si>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</si>
  <si>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</si>
  <si>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</si>
  <si>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</si>
  <si>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</si>
  <si>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</si>
  <si>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</si>
  <si>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</si>
  <si>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</si>
  <si>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</si>
  <si>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</si>
  <si>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</si>
  <si>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</si>
  <si>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</si>
  <si>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</si>
  <si>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</si>
  <si>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</si>
  <si>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</si>
  <si>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</si>
  <si>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</si>
  <si>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</si>
  <si>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</si>
  <si>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</si>
  <si>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</si>
  <si>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</si>
  <si>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</si>
  <si>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</si>
  <si>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</si>
  <si>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</si>
  <si>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</si>
  <si>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</si>
  <si>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</si>
  <si>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</si>
  <si>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</si>
  <si>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</si>
  <si>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</si>
  <si>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</si>
  <si>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</si>
  <si>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</si>
  <si>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</si>
  <si>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</si>
  <si>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</si>
  <si>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</si>
  <si>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</si>
  <si>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</si>
  <si>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</si>
  <si>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</si>
  <si>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</si>
  <si>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</si>
  <si>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</si>
  <si>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</si>
  <si>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</si>
  <si>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</si>
  <si>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</si>
  <si>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</si>
  <si>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</si>
  <si>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</si>
  <si>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</si>
  <si>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</si>
  <si>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</si>
  <si>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</si>
  <si>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</si>
  <si>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</si>
  <si>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</si>
  <si>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</si>
  <si>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</si>
  <si>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</si>
  <si>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</si>
  <si>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</si>
  <si>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</si>
  <si>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</si>
  <si>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</si>
  <si>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</si>
  <si>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</si>
  <si>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</si>
  <si>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</si>
  <si>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</si>
  <si>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</si>
  <si>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</si>
  <si>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</si>
  <si>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</si>
  <si>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</si>
  <si>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</si>
  <si>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</si>
  <si>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</si>
  <si>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</si>
  <si>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</si>
  <si>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</si>
  <si>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</si>
  <si>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</si>
  <si>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</si>
  <si>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</si>
  <si>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</si>
  <si>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</si>
  <si>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</si>
  <si>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</si>
  <si>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</si>
  <si>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</si>
  <si>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</si>
  <si>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</si>
  <si>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</si>
  <si>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</si>
  <si>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</si>
  <si>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</si>
  <si>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</si>
  <si>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</si>
  <si>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</si>
  <si>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</si>
  <si>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</si>
  <si>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</si>
  <si>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</si>
  <si>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</si>
  <si>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</si>
  <si>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</si>
  <si>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</si>
  <si>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</si>
  <si>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</si>
  <si>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</si>
  <si>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</si>
  <si>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</si>
  <si>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</si>
  <si>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</si>
  <si>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</si>
  <si>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</si>
  <si>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</si>
  <si>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</si>
  <si>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</si>
  <si>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</si>
  <si>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</si>
  <si>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</si>
  <si>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</si>
  <si>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</si>
  <si>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</si>
  <si>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</si>
  <si>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</si>
  <si>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</si>
  <si>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</si>
  <si>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</si>
  <si>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</si>
  <si>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</si>
  <si>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</si>
  <si>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</si>
  <si>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</si>
  <si>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</si>
  <si>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</si>
  <si>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</si>
  <si>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</si>
  <si>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</si>
  <si>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</si>
  <si>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</si>
  <si>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</si>
  <si>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</si>
  <si>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</si>
  <si>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</si>
  <si>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</si>
  <si>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</si>
  <si>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</si>
  <si>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</si>
  <si>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</si>
  <si>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</si>
  <si>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</si>
  <si>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</si>
  <si>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</si>
  <si>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</si>
  <si>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</si>
  <si>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</si>
  <si>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</si>
  <si>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</si>
  <si>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</si>
  <si>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</si>
  <si>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</si>
  <si>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</si>
  <si>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</si>
  <si>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</si>
  <si>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</si>
  <si>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</si>
  <si>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</si>
  <si>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</si>
  <si>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</si>
  <si>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</si>
  <si>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</si>
  <si>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</si>
  <si>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</si>
  <si>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</si>
  <si>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</si>
  <si>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</si>
  <si>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</si>
  <si>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</si>
  <si>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</si>
  <si>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</si>
  <si>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</si>
  <si>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</si>
  <si>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</si>
  <si>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</si>
  <si>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</si>
  <si>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</si>
  <si>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</si>
  <si>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</si>
  <si>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</si>
  <si>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</si>
  <si>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</si>
  <si>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</si>
  <si>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</si>
  <si>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</si>
  <si>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</si>
  <si>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</si>
  <si>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</si>
  <si>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</si>
  <si>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</si>
  <si>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</si>
  <si>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</si>
  <si>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</si>
  <si>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</si>
  <si>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</si>
  <si>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</si>
  <si>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</si>
  <si>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</si>
  <si>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</si>
  <si>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</si>
  <si>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</si>
  <si>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</si>
  <si>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</si>
  <si>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</si>
  <si>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</si>
  <si>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</si>
  <si>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</si>
  <si>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</si>
  <si>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</si>
  <si>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</si>
  <si>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</si>
  <si>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</si>
  <si>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</si>
  <si>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</si>
  <si>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</si>
  <si>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</si>
  <si>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</si>
  <si>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</si>
  <si>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</si>
  <si>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</si>
  <si>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</si>
  <si>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</si>
  <si>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</si>
  <si>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</si>
  <si>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</si>
  <si>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</si>
  <si>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</si>
  <si>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</si>
  <si>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</si>
  <si>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</si>
  <si>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</si>
  <si>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</si>
  <si>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</si>
  <si>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</si>
  <si>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</si>
  <si>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</si>
  <si>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</si>
  <si>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</si>
  <si>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</si>
  <si>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</si>
  <si>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</si>
  <si>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</si>
  <si>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</si>
  <si>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</si>
  <si>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</si>
  <si>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</si>
  <si>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</si>
  <si>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</si>
  <si>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</si>
  <si>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</si>
  <si>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</si>
  <si>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</si>
  <si>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</si>
  <si>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</si>
  <si>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</si>
  <si>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</si>
  <si>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</si>
  <si>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</si>
  <si>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</si>
  <si>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</si>
  <si>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</si>
  <si>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</si>
  <si>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</si>
  <si>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</si>
  <si>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</si>
  <si>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</si>
  <si>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</si>
  <si>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</si>
  <si>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</si>
  <si>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</si>
  <si>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</si>
  <si>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</si>
  <si>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</si>
  <si>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</si>
  <si>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</si>
  <si>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</si>
  <si>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</si>
  <si>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</si>
  <si>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</si>
  <si>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</si>
  <si>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</si>
  <si>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</si>
  <si>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</si>
  <si>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</si>
  <si>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</si>
  <si>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</si>
  <si>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</si>
  <si>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</si>
  <si>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</si>
  <si>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</si>
  <si>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</si>
  <si>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</si>
  <si>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</si>
  <si>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</si>
  <si>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</si>
  <si>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</si>
  <si>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</si>
  <si>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</si>
  <si>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</si>
  <si>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</si>
  <si>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</si>
  <si>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</si>
  <si>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</si>
  <si>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</si>
  <si>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</si>
  <si>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</si>
  <si>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</si>
  <si>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</si>
  <si>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</si>
  <si>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</si>
  <si>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</si>
  <si>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</si>
  <si>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</si>
  <si>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</si>
  <si>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</si>
  <si>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</si>
  <si>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</si>
  <si>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</si>
  <si>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</si>
  <si>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</si>
  <si>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</si>
  <si>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</si>
  <si>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</si>
  <si>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</si>
  <si>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</si>
  <si>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</si>
  <si>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</si>
  <si>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</si>
  <si>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</si>
  <si>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</si>
  <si>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</si>
  <si>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</si>
  <si>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</si>
  <si>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</si>
  <si>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</si>
  <si>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</si>
  <si>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</si>
  <si>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</si>
  <si>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</si>
  <si>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</si>
  <si>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</si>
  <si>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</si>
  <si>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</si>
  <si>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</si>
  <si>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</si>
  <si>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</si>
  <si>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</si>
  <si>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</si>
  <si>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</si>
  <si>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</si>
  <si>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</si>
  <si>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</si>
  <si>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</si>
  <si>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</si>
  <si>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</si>
  <si>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</si>
  <si>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</si>
  <si>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</si>
  <si>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</si>
  <si>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</si>
  <si>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</si>
  <si>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</si>
  <si>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</si>
  <si>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</si>
  <si>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</si>
  <si>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</si>
  <si>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</si>
  <si>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</si>
  <si>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</si>
  <si>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</si>
  <si>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</si>
  <si>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</si>
  <si>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</si>
  <si>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</si>
  <si>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</si>
  <si>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</si>
  <si>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</si>
  <si>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</si>
  <si>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</si>
  <si>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</si>
  <si>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</si>
  <si>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</si>
  <si>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</si>
  <si>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</si>
  <si>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</si>
  <si>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</si>
  <si>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</si>
  <si>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</si>
  <si>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</si>
  <si>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</si>
  <si>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</si>
  <si>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</si>
  <si>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</si>
  <si>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</si>
  <si>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</si>
  <si>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</si>
  <si>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</si>
  <si>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</si>
  <si>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</si>
  <si>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</si>
  <si>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</si>
  <si>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</si>
  <si>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</si>
  <si>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</si>
  <si>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</si>
  <si>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</si>
  <si>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</si>
  <si>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</si>
  <si>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</si>
  <si>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</si>
  <si>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</si>
  <si>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</si>
  <si>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</si>
  <si>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</si>
  <si>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</si>
  <si>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</si>
  <si>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</si>
  <si>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</si>
  <si>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</si>
  <si>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</si>
  <si>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</si>
  <si>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</si>
  <si>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</si>
  <si>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</si>
  <si>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</si>
  <si>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</si>
  <si>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</si>
  <si>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</si>
  <si>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</si>
  <si>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</si>
  <si>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</si>
  <si>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</si>
  <si>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</si>
  <si>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</si>
  <si>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</si>
  <si>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</si>
  <si>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</si>
  <si>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</si>
  <si>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</si>
  <si>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</si>
  <si>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</si>
  <si>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</si>
  <si>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</si>
  <si>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</si>
  <si>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</si>
  <si>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</si>
  <si>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</si>
  <si>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</si>
  <si>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</si>
  <si>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</si>
  <si>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</si>
  <si>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</si>
  <si>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</si>
  <si>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</si>
  <si>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</si>
  <si>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</si>
  <si>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</si>
  <si>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</si>
  <si>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</si>
  <si>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</si>
  <si>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</si>
  <si>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</si>
  <si>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</si>
  <si>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</si>
  <si>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</si>
  <si>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</si>
  <si>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</si>
  <si>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</si>
  <si>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</si>
  <si>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</si>
  <si>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</si>
  <si>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</si>
  <si>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</si>
  <si>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</si>
  <si>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</si>
  <si>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</si>
  <si>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</si>
  <si>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</si>
  <si>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</si>
  <si>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</si>
  <si>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</si>
  <si>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</si>
  <si>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</si>
  <si>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</si>
  <si>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</si>
  <si>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</si>
  <si>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</si>
  <si>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</si>
  <si>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</si>
  <si>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</si>
  <si>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</si>
  <si>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</si>
  <si>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</si>
  <si>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</si>
  <si>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</si>
  <si>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</si>
  <si>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</si>
  <si>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</si>
  <si>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</si>
  <si>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</si>
  <si>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</si>
  <si>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</si>
  <si>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</si>
  <si>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</si>
  <si>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</si>
  <si>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</si>
  <si>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</si>
  <si>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</si>
  <si>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</si>
  <si>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</si>
  <si>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</si>
  <si>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</si>
  <si>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</si>
  <si>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</si>
  <si>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</si>
  <si>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</si>
  <si>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</si>
  <si>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</si>
  <si>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</si>
  <si>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</si>
  <si>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</si>
  <si>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</si>
  <si>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</si>
  <si>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</si>
  <si>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</si>
  <si>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</si>
  <si>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</si>
  <si>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</si>
  <si>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</si>
  <si>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</si>
  <si>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</si>
  <si>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</si>
  <si>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</si>
  <si>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</si>
  <si>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</si>
  <si>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</si>
  <si>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</si>
  <si>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</si>
  <si>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</si>
  <si>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</si>
  <si>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</si>
  <si>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</si>
  <si>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</si>
  <si>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</si>
  <si>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</si>
  <si>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</si>
  <si>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</si>
  <si>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</si>
  <si>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</si>
  <si>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</si>
  <si>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</si>
  <si>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</si>
  <si>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</si>
  <si>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</si>
  <si>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</si>
  <si>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</si>
  <si>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</si>
  <si>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</si>
  <si>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</si>
  <si>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</si>
  <si>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</si>
  <si>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</si>
  <si>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</si>
  <si>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</si>
  <si>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</si>
  <si>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</si>
  <si>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</si>
  <si>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</si>
  <si>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</si>
  <si>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</si>
  <si>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</si>
  <si>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</si>
  <si>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</si>
  <si>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</si>
  <si>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</si>
  <si>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</si>
  <si>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</si>
  <si>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</si>
  <si>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</si>
  <si>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</si>
  <si>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</si>
  <si>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</si>
  <si>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</si>
  <si>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</si>
  <si>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</si>
  <si>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</si>
  <si>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</si>
  <si>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</si>
  <si>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</si>
  <si>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</si>
  <si>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</si>
  <si>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</si>
  <si>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</si>
  <si>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</si>
  <si>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</si>
  <si>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</si>
  <si>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</si>
  <si>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</si>
  <si>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</si>
  <si>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</si>
  <si>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</si>
  <si>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</si>
  <si>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</si>
  <si>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</si>
  <si>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</si>
  <si>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</si>
  <si>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</si>
  <si>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</si>
  <si>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</si>
  <si>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</si>
  <si>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</si>
  <si>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</si>
  <si>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</si>
  <si>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</si>
  <si>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</si>
  <si>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</si>
  <si>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</si>
  <si>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</si>
  <si>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</si>
  <si>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</si>
  <si>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</si>
  <si>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</si>
  <si>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</si>
  <si>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</si>
  <si>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</si>
  <si>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</si>
  <si>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</si>
  <si>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</si>
  <si>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</si>
  <si>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</si>
  <si>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</si>
  <si>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</si>
  <si>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</si>
  <si>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</si>
  <si>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</si>
  <si>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</si>
  <si>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</si>
  <si>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</si>
  <si>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</si>
  <si>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</si>
  <si>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</si>
  <si>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</si>
  <si>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</si>
  <si>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</si>
  <si>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</si>
  <si>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</si>
  <si>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</si>
  <si>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</si>
  <si>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</si>
  <si>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</si>
  <si>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</si>
  <si>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</si>
  <si>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</si>
  <si>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</si>
  <si>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</si>
  <si>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</si>
  <si>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</si>
  <si>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</si>
  <si>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</si>
  <si>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</si>
  <si>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</si>
  <si>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</si>
  <si>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</si>
  <si>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</si>
  <si>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</si>
  <si>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</si>
  <si>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</si>
  <si>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</si>
  <si>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</si>
  <si>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</si>
  <si>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</si>
  <si>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</si>
  <si>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</si>
  <si>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</si>
  <si>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</si>
  <si>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</si>
  <si>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</si>
  <si>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</si>
  <si>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</si>
  <si>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</si>
  <si>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</si>
  <si>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</si>
  <si>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</si>
  <si>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</si>
  <si>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</si>
  <si>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</si>
  <si>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</si>
  <si>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</si>
  <si>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</si>
  <si>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</si>
  <si>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</si>
  <si>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</si>
  <si>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</si>
  <si>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</si>
  <si>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</si>
  <si>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</si>
  <si>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</si>
  <si>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</si>
  <si>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</si>
  <si>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</si>
  <si>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</si>
  <si>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</si>
  <si>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</si>
  <si>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</si>
  <si>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</si>
  <si>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</si>
  <si>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</si>
  <si>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</si>
  <si>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</si>
  <si>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</si>
  <si>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</si>
  <si>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</si>
  <si>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</si>
  <si>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</si>
  <si>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</si>
  <si>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</si>
  <si>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</si>
  <si>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</si>
  <si>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</si>
  <si>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</si>
  <si>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</si>
  <si>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</si>
  <si>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</si>
  <si>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</si>
  <si>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</si>
  <si>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</si>
  <si>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</si>
  <si>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</si>
  <si>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</si>
  <si>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</si>
  <si>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</si>
  <si>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</si>
  <si>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</si>
  <si>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</si>
  <si>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</si>
  <si>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</si>
  <si>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</si>
  <si>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</si>
  <si>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</si>
  <si>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</si>
  <si>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</si>
  <si>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</si>
  <si>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</si>
  <si>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</si>
  <si>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</si>
  <si>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</si>
  <si>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</si>
  <si>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</si>
  <si>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</si>
  <si>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</si>
  <si>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</si>
  <si>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</si>
  <si>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</si>
  <si>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</si>
  <si>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</si>
  <si>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</si>
  <si>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</si>
  <si>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</si>
  <si>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</si>
  <si>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</si>
  <si>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</si>
  <si>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</si>
  <si>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</si>
  <si>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</si>
  <si>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</si>
  <si>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</si>
  <si>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</si>
  <si>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</si>
  <si>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</si>
  <si>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</si>
  <si>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</si>
  <si>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</si>
  <si>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</si>
  <si>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</si>
  <si>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</si>
  <si>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</si>
  <si>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</si>
  <si>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</si>
  <si>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</si>
  <si>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</si>
  <si>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</si>
  <si>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</si>
  <si>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</si>
  <si>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</si>
  <si>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</si>
  <si>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</si>
  <si>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</si>
  <si>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</si>
  <si>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</si>
  <si>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</si>
  <si>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</si>
  <si>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</si>
  <si>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</si>
  <si>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</si>
  <si>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</si>
  <si>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</si>
  <si>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</si>
  <si>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</si>
  <si>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</si>
  <si>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</si>
  <si>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</si>
  <si>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</si>
  <si>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</si>
  <si>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</si>
  <si>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</si>
  <si>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</si>
  <si>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</si>
  <si>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</si>
  <si>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</si>
  <si>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</si>
  <si>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</si>
  <si>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</si>
  <si>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</si>
  <si>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</si>
  <si>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</si>
  <si>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</si>
  <si>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</si>
  <si>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</si>
  <si>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</si>
  <si>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</si>
  <si>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</si>
  <si>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</si>
  <si>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</si>
  <si>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</si>
  <si>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</si>
  <si>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</si>
  <si>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</si>
  <si>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</si>
  <si>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</si>
  <si>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</si>
  <si>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</si>
  <si>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</si>
  <si>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</si>
  <si>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</si>
  <si>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</si>
  <si>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</si>
  <si>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</si>
  <si>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</si>
  <si>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</si>
  <si>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</si>
  <si>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</si>
  <si>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</si>
  <si>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</si>
  <si>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</si>
  <si>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</si>
  <si>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</si>
  <si>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</si>
  <si>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</si>
  <si>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</si>
  <si>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</si>
  <si>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</si>
  <si>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</si>
  <si>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</si>
  <si>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</si>
  <si>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</si>
  <si>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</si>
  <si>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</si>
  <si>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</si>
  <si>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</si>
  <si>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</si>
  <si>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</si>
  <si>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</si>
  <si>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</si>
  <si>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</si>
  <si>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</si>
  <si>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</si>
  <si>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</si>
  <si>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</si>
  <si>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</si>
  <si>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</si>
  <si>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</si>
  <si>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</si>
  <si>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</si>
  <si>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</si>
  <si>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</si>
  <si>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</si>
  <si>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</si>
  <si>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</si>
  <si>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</si>
  <si>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</si>
  <si>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</si>
  <si>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</si>
  <si>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</si>
  <si>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</si>
  <si>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</si>
  <si>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</si>
  <si>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</si>
  <si>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</si>
  <si>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</si>
  <si>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</si>
  <si>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</si>
  <si>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</si>
  <si>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</si>
  <si>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</si>
  <si>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</si>
  <si>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</si>
  <si>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</si>
  <si>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</si>
  <si>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</si>
  <si>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</si>
  <si>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</si>
  <si>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</si>
  <si>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</si>
  <si>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</si>
  <si>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</si>
  <si>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</si>
  <si>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</si>
  <si>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</si>
  <si>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</si>
  <si>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</si>
  <si>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</si>
  <si>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</si>
  <si>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</si>
  <si>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</si>
  <si>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</si>
  <si>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</si>
  <si>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</si>
  <si>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</si>
  <si>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</si>
  <si>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</si>
  <si>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</si>
  <si>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</si>
  <si>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</si>
  <si>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</si>
  <si>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</si>
  <si>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</si>
  <si>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</si>
  <si>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</si>
  <si>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</si>
  <si>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</si>
  <si>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</si>
  <si>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</si>
  <si>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</si>
  <si>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</si>
  <si>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</si>
  <si>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</si>
  <si>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</si>
  <si>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</si>
  <si>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</si>
  <si>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</si>
  <si>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</si>
  <si>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</si>
  <si>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</si>
  <si>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</si>
  <si>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</si>
  <si>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</si>
  <si>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</si>
  <si>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</si>
  <si>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</si>
  <si>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</si>
  <si>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</si>
  <si>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</si>
  <si>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</si>
  <si>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</si>
  <si>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</si>
  <si>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</si>
  <si>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</si>
  <si>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</si>
  <si>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</si>
  <si>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</si>
  <si>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</si>
  <si>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</si>
  <si>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</si>
  <si>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</si>
  <si>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</si>
  <si>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</si>
  <si>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</si>
  <si>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</si>
  <si>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</si>
  <si>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</si>
  <si>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</si>
  <si>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</si>
  <si>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</si>
  <si>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</si>
  <si>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</si>
  <si>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</si>
  <si>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</si>
  <si>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</si>
  <si>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</si>
  <si>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</si>
  <si>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</si>
  <si>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</si>
  <si>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</si>
  <si>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</si>
  <si>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</si>
  <si>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</si>
  <si>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</si>
  <si>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</si>
  <si>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</si>
  <si>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</si>
  <si>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</si>
  <si>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</si>
  <si>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</si>
  <si>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</si>
  <si>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</si>
  <si>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</si>
  <si>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</si>
  <si>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</si>
  <si>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</si>
  <si>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</si>
  <si>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</si>
  <si>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</si>
  <si>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</si>
  <si>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</si>
  <si>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</si>
  <si>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</si>
  <si>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</si>
  <si>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</si>
  <si>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</si>
  <si>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</si>
  <si>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</si>
  <si>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</si>
  <si>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</si>
  <si>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</si>
  <si>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</si>
  <si>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</si>
  <si>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</si>
  <si>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</si>
  <si>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</si>
  <si>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</si>
  <si>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</si>
  <si>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</si>
  <si>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</si>
  <si>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</si>
  <si>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</si>
  <si>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</si>
  <si>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</si>
  <si>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</si>
  <si>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</si>
  <si>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</si>
  <si>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</si>
  <si>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</si>
  <si>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</si>
  <si>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</si>
  <si>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</si>
  <si>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</si>
  <si>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</si>
  <si>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</si>
  <si>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</si>
  <si>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</si>
  <si>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</si>
  <si>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</si>
  <si>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</si>
  <si>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</si>
  <si>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</si>
  <si>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</si>
  <si>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</si>
  <si>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</si>
  <si>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</si>
  <si>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</si>
  <si>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</si>
  <si>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</si>
  <si>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</si>
  <si>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</si>
  <si>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</si>
  <si>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</si>
  <si>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</si>
  <si>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</si>
  <si>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</si>
  <si>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</si>
  <si>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</si>
  <si>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</si>
  <si>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</si>
  <si>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</si>
  <si>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</si>
  <si>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</si>
  <si>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</si>
  <si>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</si>
  <si>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</si>
  <si>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</si>
  <si>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</si>
  <si>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</si>
  <si>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</si>
  <si>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</si>
  <si>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</si>
  <si>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</si>
  <si>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</si>
  <si>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</si>
  <si>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</si>
  <si>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</si>
  <si>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</si>
  <si>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</si>
  <si>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</si>
  <si>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</si>
  <si>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</si>
  <si>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</si>
  <si>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</si>
  <si>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</si>
  <si>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</si>
  <si>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</si>
  <si>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</si>
  <si>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</si>
  <si>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</si>
  <si>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</si>
  <si>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</si>
  <si>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</si>
  <si>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</si>
  <si>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</si>
  <si>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</si>
  <si>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</si>
  <si>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</si>
  <si>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</si>
  <si>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</si>
  <si>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</si>
  <si>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</si>
  <si>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</si>
  <si>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</si>
  <si>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</si>
  <si>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</si>
  <si>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</si>
  <si>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</si>
  <si>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</si>
  <si>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</si>
  <si>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</si>
  <si>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</si>
  <si>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</si>
  <si>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</si>
  <si>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</si>
  <si>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</si>
  <si>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</si>
  <si>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</si>
  <si>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</si>
  <si>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</si>
  <si>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</si>
  <si>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</si>
  <si>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</si>
  <si>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</si>
  <si>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</si>
  <si>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</si>
  <si>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</si>
  <si>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</si>
  <si>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</si>
  <si>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</si>
  <si>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</si>
  <si>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</si>
  <si>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</si>
  <si>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</si>
  <si>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</si>
  <si>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</si>
  <si>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</si>
  <si>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</si>
  <si>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</si>
  <si>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</si>
  <si>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</si>
  <si>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</si>
  <si>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</si>
  <si>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</si>
  <si>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</si>
  <si>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</si>
  <si>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</si>
  <si>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</si>
  <si>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</si>
  <si>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</si>
  <si>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</si>
  <si>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</si>
  <si>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</si>
  <si>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</si>
  <si>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</si>
  <si>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</si>
  <si>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</si>
  <si>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</si>
  <si>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</si>
  <si>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</si>
  <si>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</si>
  <si>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</si>
  <si>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</si>
  <si>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</si>
  <si>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</si>
  <si>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</si>
  <si>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</si>
  <si>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</si>
  <si>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</si>
  <si>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</si>
  <si>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</si>
  <si>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</si>
  <si>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</si>
  <si>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</si>
  <si>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</si>
  <si>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</si>
  <si>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</si>
  <si>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</si>
  <si>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</si>
  <si>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</si>
  <si>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</si>
  <si>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</si>
  <si>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</si>
  <si>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</si>
  <si>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</si>
  <si>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</si>
  <si>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</si>
  <si>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</si>
  <si>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</si>
  <si>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</si>
  <si>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</si>
  <si>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</si>
  <si>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</si>
  <si>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</si>
  <si>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</si>
  <si>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</si>
  <si>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</si>
  <si>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</si>
  <si>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</si>
  <si>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</si>
  <si>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</si>
  <si>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</si>
  <si>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</si>
  <si>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</si>
  <si>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</si>
  <si>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</si>
  <si>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</si>
  <si>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</si>
  <si>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</si>
  <si>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</si>
  <si>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</si>
  <si>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</si>
  <si>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</si>
  <si>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</si>
  <si>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</si>
  <si>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</si>
  <si>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</si>
  <si>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</si>
  <si>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</si>
  <si>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</si>
  <si>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</si>
  <si>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</si>
  <si>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</si>
  <si>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</si>
  <si>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</si>
  <si>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</si>
  <si>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</si>
  <si>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</si>
  <si>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</si>
  <si>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</si>
  <si>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</si>
  <si>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</si>
  <si>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</si>
  <si>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</si>
  <si>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</si>
  <si>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</si>
  <si>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</si>
  <si>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</si>
  <si>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</si>
  <si>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</si>
  <si>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</si>
  <si>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</si>
  <si>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</si>
  <si>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</si>
  <si>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</si>
  <si>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</si>
  <si>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</si>
  <si>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</si>
  <si>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</si>
  <si>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</si>
  <si>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</si>
  <si>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</si>
  <si>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</si>
  <si>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</si>
  <si>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</si>
  <si>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</si>
  <si>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</si>
  <si>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</si>
  <si>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</si>
  <si>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</si>
  <si>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</si>
  <si>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</si>
  <si>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</si>
  <si>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</si>
  <si>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</si>
  <si>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</si>
  <si>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</si>
  <si>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</si>
  <si>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</si>
  <si>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</si>
  <si>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</si>
  <si>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</si>
  <si>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</si>
  <si>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</si>
  <si>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</si>
  <si>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</si>
  <si>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</si>
  <si>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</si>
  <si>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</si>
  <si>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</si>
  <si>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</si>
  <si>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</si>
  <si>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</si>
  <si>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</si>
  <si>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</si>
  <si>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</si>
  <si>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</si>
  <si>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</si>
  <si>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</si>
  <si>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</si>
  <si>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</si>
  <si>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</si>
  <si>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</si>
  <si>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</si>
  <si>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</si>
  <si>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</si>
  <si>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</si>
  <si>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</si>
  <si>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</si>
  <si>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</si>
  <si>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</si>
  <si>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</si>
  <si>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</si>
  <si>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</si>
  <si>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</si>
  <si>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</si>
  <si>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</si>
  <si>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</si>
  <si>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</si>
  <si>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</si>
  <si>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</si>
  <si>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</si>
  <si>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</si>
  <si>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</si>
  <si>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</si>
  <si>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</si>
  <si>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</si>
  <si>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</si>
  <si>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</si>
  <si>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</si>
  <si>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</si>
  <si>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</si>
  <si>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</si>
  <si>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</si>
  <si>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</si>
  <si>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</si>
  <si>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</si>
  <si>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</si>
  <si>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</si>
  <si>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</si>
  <si>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</si>
  <si>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</si>
  <si>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</si>
  <si>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</si>
  <si>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</si>
  <si>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</si>
  <si>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</si>
  <si>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</si>
  <si>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</si>
  <si>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</si>
  <si>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</si>
  <si>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</si>
  <si>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</si>
  <si>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</si>
  <si>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</si>
  <si>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</si>
  <si>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</si>
  <si>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</si>
  <si>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</si>
  <si>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</si>
  <si>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</si>
  <si>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</si>
  <si>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</si>
  <si>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</si>
  <si>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</si>
  <si>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</si>
  <si>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</si>
  <si>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</si>
  <si>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</si>
  <si>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</si>
  <si>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</si>
  <si>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</si>
  <si>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</si>
  <si>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</si>
  <si>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</si>
  <si>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</si>
  <si>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</si>
  <si>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</si>
  <si>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</si>
  <si>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</si>
  <si>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</si>
  <si>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</si>
  <si>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</si>
  <si>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</si>
  <si>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</si>
  <si>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</si>
  <si>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</si>
  <si>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</si>
  <si>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</si>
  <si>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</si>
  <si>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</si>
  <si>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</si>
  <si>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</si>
  <si>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</si>
  <si>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</si>
  <si>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</si>
  <si>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</si>
  <si>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</si>
  <si>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</si>
  <si>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</si>
  <si>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</si>
  <si>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</si>
  <si>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</si>
  <si>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</si>
  <si>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</si>
  <si>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</si>
  <si>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</si>
  <si>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</si>
  <si>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</si>
  <si>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</si>
  <si>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</si>
  <si>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</si>
  <si>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</si>
  <si>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</si>
  <si>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</si>
  <si>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</si>
  <si>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</si>
  <si>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</si>
  <si>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</si>
  <si>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</si>
  <si>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</si>
  <si>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</si>
  <si>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</si>
  <si>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</si>
  <si>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</si>
  <si>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</si>
  <si>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</si>
  <si>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</si>
  <si>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</si>
  <si>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</si>
  <si>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</si>
  <si>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</si>
  <si>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</si>
  <si>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</si>
  <si>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</si>
  <si>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</si>
  <si>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</si>
  <si>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</si>
  <si>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</si>
  <si>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</si>
  <si>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</si>
  <si>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</si>
  <si>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</si>
  <si>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</si>
  <si>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</si>
  <si>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</si>
  <si>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</si>
  <si>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</si>
  <si>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</si>
  <si>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</si>
  <si>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</si>
  <si>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</si>
  <si>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</si>
  <si>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</si>
  <si>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</si>
  <si>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</si>
  <si>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</si>
  <si>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</si>
  <si>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</si>
  <si>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</si>
  <si>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</si>
  <si>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</si>
  <si>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</si>
  <si>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</si>
  <si>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</si>
  <si>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</si>
  <si>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</si>
  <si>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</si>
  <si>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</si>
  <si>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</si>
  <si>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</si>
  <si>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</si>
  <si>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</si>
  <si>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</si>
  <si>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</si>
  <si>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</si>
  <si>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</si>
  <si>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</si>
  <si>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</si>
  <si>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</si>
  <si>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</si>
  <si>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</si>
  <si>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</si>
  <si>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</si>
  <si>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</si>
  <si>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</si>
  <si>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</si>
  <si>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</si>
  <si>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</si>
  <si>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</si>
  <si>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</si>
  <si>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</si>
  <si>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</si>
  <si>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</si>
  <si>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</si>
  <si>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</si>
  <si>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</si>
  <si>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</si>
  <si>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</si>
  <si>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</si>
  <si>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</si>
  <si>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</si>
  <si>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</si>
  <si>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</si>
  <si>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</si>
  <si>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</si>
  <si>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</si>
  <si>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</si>
  <si>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</si>
  <si>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</si>
  <si>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</si>
  <si>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</si>
  <si>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</si>
  <si>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</si>
  <si>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</si>
  <si>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</si>
  <si>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</si>
  <si>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</si>
  <si>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</si>
  <si>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</si>
  <si>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</si>
  <si>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</si>
  <si>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</si>
  <si>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</si>
  <si>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</si>
  <si>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</si>
  <si>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</si>
  <si>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</si>
  <si>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</si>
  <si>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</si>
  <si>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</si>
  <si>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</si>
  <si>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</si>
  <si>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</si>
  <si>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</si>
  <si>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</si>
  <si>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</si>
  <si>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</si>
  <si>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</si>
  <si>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</si>
  <si>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</si>
  <si>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</si>
  <si>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</si>
  <si>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</si>
  <si>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</si>
  <si>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</si>
  <si>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</si>
  <si>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</si>
  <si>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</si>
  <si>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</si>
  <si>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</si>
  <si>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</si>
  <si>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</si>
  <si>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</si>
  <si>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</si>
  <si>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</si>
  <si>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</si>
  <si>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</si>
  <si>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</si>
  <si>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</si>
  <si>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</si>
  <si>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</si>
  <si>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</si>
  <si>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</si>
  <si>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</si>
  <si>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</si>
  <si>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</si>
  <si>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</si>
  <si>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</si>
  <si>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</si>
  <si>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</si>
  <si>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</si>
  <si>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</si>
  <si>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</si>
  <si>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</si>
  <si>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</si>
  <si>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</si>
  <si>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</si>
  <si>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</si>
  <si>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</si>
  <si>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</si>
  <si>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</si>
  <si>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</si>
  <si>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</si>
  <si>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</si>
  <si>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</si>
  <si>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</si>
  <si>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</si>
  <si>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</si>
  <si>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</si>
  <si>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</si>
  <si>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</si>
  <si>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</si>
  <si>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</si>
  <si>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</si>
  <si>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</si>
  <si>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</si>
  <si>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</si>
  <si>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</si>
  <si>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</si>
  <si>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</si>
  <si>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</si>
  <si>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</si>
  <si>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</si>
  <si>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</si>
  <si>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</si>
  <si>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</si>
  <si>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</si>
  <si>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</si>
  <si>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</si>
  <si>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</si>
  <si>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</si>
  <si>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</si>
  <si>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</si>
  <si>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</si>
  <si>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</si>
  <si>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</si>
  <si>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</si>
  <si>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</si>
  <si>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</si>
  <si>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</si>
  <si>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</si>
  <si>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</si>
  <si>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</si>
  <si>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</si>
  <si>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</si>
  <si>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</si>
  <si>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</si>
  <si>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</si>
  <si>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</si>
  <si>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</si>
  <si>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</si>
  <si>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</si>
  <si>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</si>
  <si>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</si>
  <si>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</si>
  <si>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</si>
  <si>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</si>
  <si>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</si>
  <si>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</si>
  <si>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</si>
  <si>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</si>
  <si>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</si>
  <si>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</si>
  <si>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</si>
  <si>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</si>
  <si>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</si>
  <si>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</si>
  <si>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</si>
  <si>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</si>
  <si>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</si>
  <si>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</si>
  <si>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</si>
  <si>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</si>
  <si>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</si>
  <si>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</si>
  <si>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</si>
  <si>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</si>
  <si>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</si>
  <si>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</si>
  <si>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</si>
  <si>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</si>
  <si>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</si>
  <si>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</si>
  <si>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</si>
  <si>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</si>
  <si>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</si>
  <si>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</si>
  <si>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</si>
  <si>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</si>
  <si>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</si>
  <si>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</si>
  <si>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</si>
  <si>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</si>
  <si>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</si>
  <si>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</si>
  <si>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</si>
  <si>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</si>
  <si>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</si>
  <si>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</si>
  <si>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</si>
  <si>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</si>
  <si>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</si>
  <si>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</si>
  <si>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</si>
  <si>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</si>
  <si>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</si>
  <si>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</si>
  <si>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</si>
  <si>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</si>
  <si>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</si>
  <si>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</si>
  <si>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</si>
  <si>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</si>
  <si>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</si>
  <si>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</si>
  <si>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</si>
  <si>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</si>
  <si>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</si>
  <si>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</si>
  <si>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</si>
  <si>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</si>
  <si>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</si>
  <si>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</si>
  <si>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</si>
  <si>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</si>
  <si>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</si>
  <si>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</si>
  <si>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</si>
  <si>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</si>
  <si>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</si>
  <si>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</si>
  <si>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</si>
  <si>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</si>
  <si>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</si>
  <si>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</si>
  <si>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</si>
  <si>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</si>
  <si>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</si>
  <si>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</si>
  <si>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</si>
  <si>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</si>
  <si>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</si>
  <si>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</si>
  <si>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</si>
  <si>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</si>
  <si>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</si>
  <si>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</si>
  <si>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</si>
  <si>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</si>
  <si>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</si>
  <si>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</si>
  <si>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</si>
  <si>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</si>
  <si>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</si>
  <si>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</si>
  <si>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</si>
  <si>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</si>
  <si>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</si>
  <si>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</si>
  <si>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</si>
  <si>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</si>
  <si>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</si>
  <si>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</si>
  <si>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</si>
  <si>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</si>
  <si>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</si>
  <si>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</si>
  <si>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</si>
  <si>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</si>
  <si>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</si>
  <si>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</si>
  <si>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</si>
  <si>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</si>
  <si>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</si>
  <si>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</si>
  <si>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</si>
  <si>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</si>
  <si>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</si>
  <si>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</si>
  <si>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</si>
  <si>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</si>
  <si>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</si>
  <si>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</si>
  <si>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</si>
  <si>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</si>
  <si>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</si>
  <si>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</si>
  <si>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</si>
  <si>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</si>
  <si>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</si>
  <si>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</si>
  <si>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</si>
  <si>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</si>
  <si>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</si>
  <si>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</si>
  <si>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</si>
  <si>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</si>
  <si>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</si>
  <si>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</si>
  <si>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</si>
  <si>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</si>
  <si>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</si>
  <si>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</si>
  <si>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</si>
  <si>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</si>
  <si>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</si>
  <si>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</si>
  <si>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</si>
  <si>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</si>
  <si>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</si>
  <si>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</si>
  <si>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</si>
  <si>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</si>
  <si>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</si>
  <si>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</si>
  <si>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</si>
  <si>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</si>
  <si>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</si>
  <si>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</si>
  <si>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</si>
  <si>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</si>
  <si>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</si>
  <si>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</si>
  <si>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</si>
  <si>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</si>
  <si>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</si>
  <si>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</si>
  <si>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</si>
  <si>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</si>
  <si>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</si>
  <si>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</si>
  <si>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</si>
  <si>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</si>
  <si>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</si>
  <si>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</si>
  <si>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</si>
  <si>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</si>
  <si>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</si>
  <si>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</si>
  <si>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</si>
  <si>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</si>
  <si>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</si>
  <si>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</si>
  <si>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</si>
  <si>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</si>
  <si>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</si>
  <si>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</si>
  <si>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</si>
  <si>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</si>
  <si>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</si>
  <si>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</si>
  <si>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</si>
  <si>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</si>
  <si>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</si>
  <si>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</si>
  <si>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</si>
  <si>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</si>
  <si>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</si>
  <si>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</si>
  <si>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</si>
  <si>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</si>
  <si>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</si>
  <si>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</si>
  <si>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</si>
  <si>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</si>
  <si>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</si>
  <si>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</si>
  <si>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</si>
  <si>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</si>
  <si>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</si>
  <si>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</si>
  <si>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</si>
  <si>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</si>
  <si>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</si>
  <si>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</si>
  <si>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</si>
  <si>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</si>
  <si>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</si>
  <si>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</si>
  <si>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</si>
  <si>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</si>
  <si>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</si>
  <si>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</si>
  <si>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</si>
  <si>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</si>
  <si>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</si>
  <si>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</si>
  <si>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</si>
  <si>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</si>
  <si>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</si>
  <si>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</si>
  <si>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</si>
  <si>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</si>
  <si>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</si>
  <si>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</si>
  <si>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</si>
  <si>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</si>
  <si>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</si>
  <si>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</si>
  <si>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</si>
  <si>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</si>
  <si>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</si>
  <si>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</si>
  <si>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</si>
  <si>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</si>
  <si>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</si>
  <si>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</si>
  <si>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</si>
  <si>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</si>
  <si>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</si>
  <si>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</si>
  <si>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</si>
  <si>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</si>
  <si>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</si>
  <si>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</si>
  <si>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</si>
  <si>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</si>
  <si>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</si>
  <si>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</si>
  <si>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</si>
  <si>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</si>
  <si>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</si>
  <si>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</si>
  <si>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</si>
  <si>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</si>
  <si>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</si>
  <si>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</si>
  <si>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</si>
  <si>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</si>
  <si>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</si>
  <si>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</si>
  <si>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</si>
  <si>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</si>
  <si>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</si>
  <si>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</si>
  <si>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</si>
  <si>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</si>
  <si>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</si>
  <si>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</si>
  <si>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</si>
  <si>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</si>
  <si>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</si>
  <si>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</si>
  <si>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</si>
  <si>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</si>
  <si>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</si>
  <si>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</si>
  <si>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</si>
  <si>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</si>
  <si>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</si>
  <si>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</si>
  <si>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</si>
  <si>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</si>
  <si>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</si>
  <si>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</si>
  <si>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</si>
  <si>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</si>
  <si>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</si>
  <si>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</si>
  <si>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</si>
  <si>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</si>
  <si>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</si>
  <si>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</si>
  <si>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</si>
  <si>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</si>
  <si>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</si>
  <si>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</si>
  <si>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</si>
  <si>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</si>
  <si>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</si>
  <si>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</si>
  <si>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</si>
  <si>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</si>
  <si>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</si>
  <si>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</si>
  <si>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</si>
  <si>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</si>
  <si>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</si>
  <si>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</si>
  <si>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</si>
  <si>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</si>
  <si>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</si>
  <si>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</si>
  <si>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</si>
  <si>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</si>
  <si>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</si>
  <si>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</si>
  <si>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</si>
  <si>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</si>
  <si>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</si>
  <si>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</si>
  <si>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</si>
  <si>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</si>
  <si>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</si>
  <si>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</si>
  <si>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</si>
  <si>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</si>
  <si>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</si>
  <si>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</si>
  <si>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</si>
  <si>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</si>
  <si>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</si>
  <si>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</si>
  <si>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</si>
  <si>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</si>
  <si>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</si>
  <si>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</si>
  <si>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</si>
  <si>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</si>
  <si>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</si>
  <si>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</si>
  <si>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</si>
  <si>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</si>
  <si>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</si>
  <si>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</si>
  <si>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</si>
  <si>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</si>
  <si>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</si>
  <si>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</si>
  <si>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</si>
  <si>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</si>
  <si>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</si>
  <si>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</si>
  <si>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</si>
  <si>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</si>
  <si>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</si>
  <si>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</si>
  <si>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</si>
  <si>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</si>
  <si>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</si>
  <si>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</si>
  <si>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</si>
  <si>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</si>
  <si>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</si>
  <si>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</si>
  <si>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</si>
  <si>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</si>
  <si>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</si>
  <si>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</si>
  <si>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</si>
  <si>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</si>
  <si>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</si>
  <si>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</si>
  <si>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</si>
  <si>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</si>
  <si>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</si>
  <si>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</si>
  <si>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</si>
  <si>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</si>
  <si>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</si>
  <si>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</si>
  <si>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</si>
  <si>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</si>
  <si>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</si>
  <si>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</si>
  <si>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</si>
  <si>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</si>
  <si>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</si>
  <si>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</si>
  <si>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</si>
  <si>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</si>
  <si>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</si>
  <si>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</si>
  <si>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</si>
  <si>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</si>
  <si>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</si>
  <si>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</si>
  <si>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</si>
  <si>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</si>
  <si>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</si>
  <si>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</si>
  <si>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</si>
  <si>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</si>
  <si>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</si>
  <si>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</si>
  <si>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</si>
  <si>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</si>
  <si>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</si>
  <si>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</si>
  <si>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</si>
  <si>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</si>
  <si>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</si>
  <si>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</si>
  <si>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</si>
  <si>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</si>
  <si>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</si>
  <si>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</si>
  <si>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</si>
  <si>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</si>
  <si>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</si>
  <si>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</si>
  <si>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</si>
  <si>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</si>
  <si>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</si>
  <si>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</si>
  <si>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</si>
  <si>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</si>
  <si>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</si>
  <si>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</si>
  <si>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</si>
  <si>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</si>
  <si>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</si>
  <si>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</si>
  <si>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</si>
  <si>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</si>
  <si>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</si>
  <si>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</si>
  <si>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</si>
  <si>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</si>
  <si>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</si>
  <si>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</si>
  <si>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</si>
  <si>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</si>
  <si>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</si>
  <si>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</si>
  <si>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</si>
  <si>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</si>
  <si>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</si>
  <si>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</si>
  <si>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</si>
  <si>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</si>
  <si>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</si>
  <si>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</si>
  <si>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</si>
  <si>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</si>
  <si>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</si>
  <si>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</si>
  <si>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</si>
  <si>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</si>
  <si>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</si>
  <si>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</si>
  <si>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</si>
  <si>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</si>
  <si>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</si>
  <si>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</si>
  <si>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</si>
  <si>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</si>
  <si>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</si>
  <si>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</si>
  <si>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</si>
  <si>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</si>
  <si>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</si>
  <si>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</si>
  <si>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</si>
  <si>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</si>
  <si>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</si>
  <si>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</si>
  <si>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</si>
  <si>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</si>
  <si>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</si>
  <si>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</si>
  <si>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</si>
  <si>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</si>
  <si>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</si>
  <si>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</si>
  <si>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</si>
  <si>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</si>
  <si>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</si>
  <si>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</si>
  <si>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</si>
  <si>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</si>
  <si>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</si>
  <si>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</si>
  <si>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</si>
  <si>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</si>
  <si>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</si>
  <si>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</si>
  <si>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</si>
  <si>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</si>
  <si>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</si>
  <si>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</si>
  <si>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</si>
  <si>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</si>
  <si>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</si>
  <si>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</si>
  <si>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</si>
  <si>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</si>
  <si>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</si>
  <si>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</si>
  <si>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</si>
  <si>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</si>
  <si>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</si>
  <si>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</si>
  <si>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</si>
  <si>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</si>
  <si>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</si>
  <si>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</si>
  <si>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</si>
  <si>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</si>
  <si>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</si>
  <si>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</si>
  <si>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</si>
  <si>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</si>
  <si>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</si>
  <si>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</si>
  <si>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</si>
  <si>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</si>
  <si>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</si>
  <si>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</si>
  <si>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</si>
  <si>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</si>
  <si>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</si>
  <si>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</si>
  <si>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</si>
  <si>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</si>
  <si>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</si>
  <si>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</si>
  <si>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</si>
  <si>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</si>
  <si>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</si>
  <si>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</si>
  <si>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</si>
  <si>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</si>
  <si>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</si>
  <si>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</si>
  <si>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</si>
  <si>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</si>
  <si>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</si>
  <si>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</si>
  <si>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</si>
  <si>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</si>
  <si>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</si>
  <si>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</si>
  <si>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</si>
  <si>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</si>
  <si>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</si>
  <si>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</si>
  <si>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</si>
  <si>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</si>
  <si>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</si>
  <si>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</si>
  <si>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</si>
  <si>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</si>
  <si>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</si>
  <si>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</si>
  <si>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</si>
  <si>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</si>
  <si>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</si>
  <si>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</si>
  <si>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</si>
  <si>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</si>
  <si>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</si>
  <si>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</si>
  <si>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</si>
  <si>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</si>
  <si>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</si>
  <si>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</si>
  <si>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</si>
  <si>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</si>
  <si>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</si>
  <si>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</si>
  <si>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</si>
  <si>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</si>
  <si>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</si>
  <si>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</si>
  <si>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</si>
  <si>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</si>
  <si>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</si>
  <si>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</si>
  <si>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</si>
  <si>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</si>
  <si>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</si>
  <si>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</si>
  <si>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</si>
  <si>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</si>
  <si>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</si>
  <si>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</si>
  <si>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</si>
  <si>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</si>
  <si>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</si>
  <si>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</si>
  <si>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</si>
  <si>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</si>
  <si>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</si>
  <si>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</si>
  <si>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</si>
  <si>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</si>
  <si>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</si>
  <si>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</si>
  <si>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</si>
  <si>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</si>
  <si>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</si>
  <si>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</si>
  <si>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</si>
  <si>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</si>
  <si>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</si>
  <si>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</si>
  <si>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</si>
  <si>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</si>
  <si>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</si>
  <si>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</si>
  <si>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</si>
  <si>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</si>
  <si>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</si>
  <si>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</si>
  <si>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</si>
  <si>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</si>
  <si>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</si>
  <si>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</si>
  <si>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</si>
  <si>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</si>
  <si>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</si>
  <si>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</si>
  <si>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</si>
  <si>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</si>
  <si>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</si>
  <si>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</si>
  <si>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</si>
  <si>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</si>
  <si>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</si>
  <si>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</si>
  <si>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</si>
  <si>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</si>
  <si>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</si>
  <si>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</si>
  <si>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</si>
  <si>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</si>
  <si>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</si>
  <si>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</si>
  <si>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</si>
  <si>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</si>
  <si>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</si>
  <si>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</si>
  <si>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</si>
  <si>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</si>
  <si>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</si>
  <si>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</si>
  <si>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</si>
  <si>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</si>
  <si>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</si>
  <si>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</si>
  <si>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</si>
  <si>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</si>
  <si>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</si>
  <si>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</si>
  <si>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</si>
  <si>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</si>
  <si>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</si>
  <si>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</si>
  <si>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</si>
  <si>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</si>
  <si>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</si>
  <si>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</si>
  <si>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</si>
  <si>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</si>
  <si>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</si>
  <si>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</si>
  <si>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</si>
  <si>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</si>
  <si>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</si>
  <si>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</si>
  <si>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</si>
  <si>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</si>
  <si>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</si>
  <si>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</si>
  <si>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</si>
  <si>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</si>
  <si>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</si>
  <si>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</si>
  <si>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</si>
  <si>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</si>
  <si>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</si>
  <si>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</si>
  <si>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</si>
  <si>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</si>
  <si>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</si>
  <si>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</si>
  <si>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</si>
  <si>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</si>
  <si>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</si>
  <si>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</si>
  <si>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</si>
  <si>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</si>
  <si>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</si>
  <si>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</si>
  <si>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</si>
  <si>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</si>
  <si>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</si>
  <si>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</si>
  <si>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</si>
  <si>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</si>
  <si>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</si>
  <si>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</si>
  <si>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</si>
  <si>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</si>
  <si>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</si>
  <si>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</si>
  <si>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</si>
  <si>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</si>
  <si>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</si>
  <si>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</si>
  <si>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</si>
  <si>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</si>
  <si>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</si>
  <si>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</si>
  <si>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</si>
  <si>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</si>
  <si>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</si>
  <si>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</si>
  <si>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</si>
  <si>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</si>
  <si>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</si>
  <si>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</si>
  <si>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</si>
  <si>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</si>
  <si>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</si>
  <si>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</si>
  <si>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</si>
  <si>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</si>
  <si>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</si>
  <si>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</si>
  <si>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</si>
  <si>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</si>
  <si>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</si>
  <si>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</si>
  <si>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</si>
  <si>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</si>
  <si>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</si>
  <si>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</si>
  <si>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</si>
  <si>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</si>
  <si>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</si>
  <si>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</si>
  <si>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</si>
  <si>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</si>
  <si>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</si>
  <si>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</si>
  <si>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</si>
  <si>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</si>
  <si>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</si>
  <si>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</si>
  <si>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</si>
  <si>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</si>
  <si>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</si>
  <si>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</si>
  <si>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</si>
  <si>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</si>
  <si>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</si>
  <si>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</si>
  <si>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</si>
  <si>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</si>
  <si>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</si>
  <si>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</si>
  <si>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</si>
  <si>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</si>
  <si>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</si>
  <si>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</si>
  <si>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</si>
  <si>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</si>
  <si>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</si>
  <si>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</si>
  <si>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</si>
  <si>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</si>
  <si>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</si>
  <si>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</si>
  <si>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</si>
  <si>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</si>
  <si>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</si>
  <si>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</si>
  <si>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</si>
  <si>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</si>
  <si>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</si>
  <si>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</si>
  <si>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</si>
  <si>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</si>
  <si>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</si>
  <si>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</si>
  <si>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</si>
  <si>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</si>
  <si>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</si>
  <si>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</si>
  <si>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</si>
  <si>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</si>
  <si>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</si>
  <si>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</si>
  <si>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</si>
  <si>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</si>
  <si>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</si>
  <si>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</si>
  <si>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</si>
  <si>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</si>
  <si>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</si>
  <si>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</si>
  <si>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</si>
  <si>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</si>
  <si>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</si>
  <si>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</si>
  <si>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</si>
  <si>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</si>
  <si>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</si>
  <si>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</si>
  <si>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</si>
  <si>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</si>
  <si>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</si>
  <si>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</si>
  <si>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</si>
  <si>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</si>
  <si>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</si>
  <si>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</si>
  <si>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</si>
  <si>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</si>
  <si>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</si>
  <si>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</si>
  <si>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</si>
  <si>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</si>
  <si>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</si>
  <si>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</si>
  <si>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</si>
  <si>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</si>
  <si>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</si>
  <si>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</si>
  <si>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</si>
  <si>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</si>
  <si>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</si>
  <si>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</si>
  <si>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</si>
  <si>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</si>
  <si>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</si>
  <si>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</si>
  <si>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</si>
  <si>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</si>
  <si>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</si>
  <si>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</si>
  <si>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</si>
  <si>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</si>
  <si>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</si>
  <si>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</si>
  <si>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</si>
  <si>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</si>
  <si>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</si>
  <si>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</si>
  <si>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</si>
  <si>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</si>
  <si>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</si>
  <si>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</si>
  <si>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</si>
  <si>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</si>
  <si>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</si>
  <si>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</si>
  <si>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</si>
  <si>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</si>
  <si>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</si>
  <si>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</si>
  <si>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</si>
  <si>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</si>
  <si>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</si>
  <si>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</si>
  <si>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</si>
  <si>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</si>
  <si>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</si>
  <si>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</si>
  <si>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</si>
  <si>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</si>
  <si>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</si>
  <si>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</si>
  <si>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</si>
  <si>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</si>
  <si>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</si>
  <si>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</si>
  <si>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</si>
  <si>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</si>
  <si>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</si>
  <si>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</si>
  <si>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</si>
  <si>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</si>
  <si>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</si>
  <si>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</si>
  <si>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</si>
  <si>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</si>
  <si>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</si>
  <si>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</si>
  <si>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</si>
  <si>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</si>
  <si>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</si>
  <si>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</si>
  <si>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</si>
  <si>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</si>
  <si>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</si>
  <si>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</si>
  <si>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</si>
  <si>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</si>
  <si>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</si>
  <si>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</si>
  <si>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</si>
  <si>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</si>
  <si>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</si>
  <si>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</si>
  <si>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</si>
  <si>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</si>
  <si>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</si>
  <si>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</si>
  <si>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</si>
  <si>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</si>
  <si>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</si>
  <si>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</si>
  <si>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</si>
  <si>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</si>
  <si>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</si>
  <si>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</si>
  <si>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</si>
  <si>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</si>
  <si>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</si>
  <si>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</si>
  <si>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</si>
  <si>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</si>
  <si>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</si>
  <si>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</si>
  <si>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</si>
  <si>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</si>
  <si>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</si>
  <si>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</si>
  <si>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</si>
  <si>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</si>
  <si>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</si>
  <si>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</si>
  <si>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</si>
  <si>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</si>
  <si>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</si>
  <si>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</si>
  <si>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</si>
  <si>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</si>
  <si>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</si>
  <si>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</si>
  <si>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</si>
  <si>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</si>
  <si>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</si>
  <si>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</si>
  <si>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</si>
  <si>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</si>
  <si>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</si>
  <si>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</si>
  <si>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</si>
  <si>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</si>
  <si>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</si>
  <si>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</si>
  <si>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</si>
  <si>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</si>
  <si>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</si>
  <si>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</si>
  <si>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</si>
  <si>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</si>
  <si>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</si>
  <si>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</si>
  <si>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</si>
  <si>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</si>
  <si>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</si>
  <si>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</si>
  <si>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</si>
  <si>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</si>
  <si>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</si>
  <si>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</si>
  <si>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</si>
  <si>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</si>
  <si>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</si>
  <si>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</si>
  <si>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</si>
  <si>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</si>
  <si>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</si>
  <si>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</si>
  <si>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</si>
  <si>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</si>
  <si>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</si>
  <si>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</si>
  <si>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</si>
  <si>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</si>
  <si>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</si>
  <si>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</si>
  <si>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</si>
  <si>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</si>
  <si>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</si>
  <si>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</si>
  <si>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</si>
  <si>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</si>
  <si>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</si>
  <si>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</si>
  <si>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</si>
  <si>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</si>
  <si>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</si>
  <si>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</si>
  <si>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</si>
  <si>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</si>
  <si>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</si>
  <si>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</si>
  <si>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</si>
  <si>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</si>
  <si>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</si>
  <si>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</si>
  <si>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</si>
  <si>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</si>
  <si>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</si>
  <si>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</si>
  <si>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</si>
  <si>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</si>
  <si>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</si>
  <si>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</si>
  <si>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</si>
  <si>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</si>
  <si>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</si>
  <si>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</si>
  <si>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</si>
  <si>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</si>
  <si>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</si>
  <si>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</si>
  <si>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</si>
  <si>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</si>
  <si>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</si>
  <si>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</si>
  <si>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</si>
  <si>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</si>
  <si>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</si>
  <si>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</si>
  <si>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</si>
  <si>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</si>
  <si>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</si>
  <si>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</si>
  <si>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</si>
  <si>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</si>
  <si>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</si>
  <si>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</si>
  <si>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</si>
  <si>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</si>
  <si>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</si>
  <si>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</si>
  <si>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</si>
  <si>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</si>
  <si>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</si>
  <si>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</si>
  <si>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</si>
  <si>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</si>
  <si>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</si>
  <si>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</si>
  <si>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</si>
  <si>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</si>
  <si>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</si>
  <si>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</si>
  <si>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</si>
  <si>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</si>
  <si>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</si>
  <si>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</si>
  <si>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</si>
  <si>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</si>
  <si>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</si>
  <si>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</si>
  <si>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</si>
  <si>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</si>
  <si>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</si>
  <si>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</si>
  <si>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</si>
  <si>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</si>
  <si>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</si>
  <si>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</si>
  <si>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</si>
  <si>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</si>
  <si>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</si>
  <si>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</si>
  <si>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</si>
  <si>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</si>
  <si>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</si>
  <si>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</si>
  <si>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</si>
  <si>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</si>
  <si>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</si>
  <si>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</si>
  <si>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</si>
  <si>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</si>
  <si>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</si>
  <si>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</si>
  <si>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</si>
  <si>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</si>
  <si>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</si>
  <si>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</si>
  <si>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</si>
  <si>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</si>
  <si>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</si>
  <si>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</si>
  <si>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</si>
  <si>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</si>
  <si>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</si>
  <si>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</si>
  <si>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</si>
  <si>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</si>
  <si>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</si>
  <si>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</si>
  <si>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</si>
  <si>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</si>
  <si>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</si>
  <si>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</si>
  <si>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</si>
  <si>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</si>
  <si>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</si>
  <si>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</si>
  <si>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</si>
  <si>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</si>
  <si>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</si>
  <si>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</si>
  <si>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</si>
  <si>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</si>
  <si>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</si>
  <si>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</si>
  <si>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</si>
  <si>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</si>
  <si>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</si>
  <si>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</si>
  <si>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</si>
  <si>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</si>
  <si>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</si>
  <si>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</si>
  <si>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</si>
  <si>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</si>
  <si>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</si>
  <si>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</si>
  <si>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</si>
  <si>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</si>
  <si>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</si>
  <si>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</si>
  <si>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</si>
  <si>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</si>
  <si>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</si>
  <si>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</si>
  <si>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</si>
  <si>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</si>
  <si>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</si>
  <si>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</si>
  <si>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</si>
  <si>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</si>
  <si>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</si>
  <si>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</si>
  <si>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</si>
  <si>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</si>
  <si>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</si>
  <si>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</si>
  <si>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</si>
  <si>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</si>
  <si>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</si>
  <si>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</si>
  <si>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</si>
  <si>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</si>
  <si>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</si>
  <si>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</si>
  <si>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</si>
  <si>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</si>
  <si>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</si>
  <si>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</si>
  <si>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</si>
  <si>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</si>
  <si>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</si>
  <si>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</si>
  <si>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</si>
  <si>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</si>
  <si>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</si>
  <si>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</si>
  <si>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</si>
  <si>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</si>
  <si>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</si>
  <si>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</si>
  <si>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</si>
  <si>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</si>
  <si>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</si>
  <si>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</si>
  <si>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</si>
  <si>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</si>
  <si>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</si>
  <si>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</si>
  <si>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</si>
  <si>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</si>
  <si>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</si>
  <si>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</si>
  <si>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</si>
  <si>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</si>
  <si>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</si>
  <si>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</si>
  <si>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</si>
  <si>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</si>
  <si>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</si>
  <si>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</si>
  <si>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</si>
  <si>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</si>
  <si>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</si>
  <si>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</si>
  <si>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</si>
  <si>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</si>
  <si>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</si>
  <si>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</si>
  <si>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</si>
  <si>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</si>
  <si>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</si>
  <si>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</si>
  <si>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</si>
  <si>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</si>
  <si>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</si>
  <si>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</si>
  <si>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</si>
  <si>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</si>
  <si>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</si>
  <si>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</si>
  <si>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</si>
  <si>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</si>
  <si>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</si>
  <si>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</si>
  <si>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</si>
  <si>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</si>
  <si>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</si>
  <si>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</si>
  <si>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</si>
  <si>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</si>
  <si>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</si>
  <si>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</si>
  <si>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</si>
  <si>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</si>
  <si>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</si>
  <si>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</si>
  <si>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</si>
  <si>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</si>
  <si>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</si>
  <si>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</si>
  <si>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</si>
  <si>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</si>
  <si>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</si>
  <si>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</si>
  <si>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</si>
  <si>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</si>
  <si>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</si>
  <si>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</si>
  <si>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</si>
  <si>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</si>
  <si>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</si>
  <si>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</si>
  <si>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</si>
  <si>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</si>
  <si>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</si>
  <si>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</si>
  <si>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</si>
  <si>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</si>
  <si>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</si>
  <si>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</si>
  <si>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</si>
  <si>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</si>
  <si>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</si>
  <si>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</si>
  <si>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</si>
  <si>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</si>
  <si>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</si>
  <si>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</si>
  <si>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</si>
  <si>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</si>
  <si>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</si>
  <si>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</si>
  <si>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</si>
  <si>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</si>
  <si>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</si>
  <si>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</si>
  <si>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</si>
  <si>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</si>
  <si>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</si>
  <si>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</si>
  <si>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</si>
  <si>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</si>
  <si>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</si>
  <si>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</si>
  <si>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</si>
  <si>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</si>
  <si>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</si>
  <si>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</si>
  <si>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</si>
  <si>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</si>
  <si>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</si>
  <si>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</si>
  <si>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</si>
  <si>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</si>
  <si>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</si>
  <si>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</si>
  <si>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</si>
  <si>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</si>
  <si>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</si>
  <si>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</si>
  <si>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</si>
  <si>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</si>
  <si>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</si>
  <si>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</si>
  <si>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</si>
  <si>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</si>
  <si>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</si>
  <si>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</si>
  <si>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</si>
  <si>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</si>
  <si>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</si>
  <si>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</si>
  <si>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</si>
  <si>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</si>
  <si>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</si>
  <si>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</si>
  <si>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</si>
  <si>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</si>
  <si>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</si>
  <si>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</si>
  <si>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</si>
  <si>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</si>
  <si>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</si>
  <si>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</si>
  <si>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</si>
  <si>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</si>
  <si>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</si>
  <si>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</si>
  <si>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</si>
  <si>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</si>
  <si>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</si>
  <si>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</si>
  <si>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</si>
  <si>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</si>
  <si>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</si>
  <si>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</si>
  <si>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</si>
  <si>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</si>
  <si>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</si>
  <si>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</si>
  <si>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</si>
  <si>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</si>
  <si>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</si>
  <si>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</si>
  <si>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</si>
  <si>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</si>
  <si>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</si>
  <si>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</si>
  <si>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</si>
  <si>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</si>
  <si>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</si>
  <si>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</si>
  <si>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</si>
  <si>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</si>
  <si>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</si>
  <si>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</si>
  <si>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</si>
  <si>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</si>
  <si>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</si>
  <si>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</si>
  <si>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</si>
  <si>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</si>
  <si>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</si>
  <si>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</si>
  <si>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</si>
  <si>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</si>
  <si>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</si>
  <si>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</si>
  <si>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</si>
  <si>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</si>
  <si>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</si>
  <si>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</si>
  <si>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</si>
  <si>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</si>
  <si>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</si>
  <si>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</si>
  <si>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</si>
  <si>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</si>
  <si>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</si>
  <si>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</si>
  <si>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</si>
  <si>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</si>
  <si>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</si>
  <si>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</si>
  <si>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</si>
  <si>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</si>
  <si>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</si>
  <si>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</si>
  <si>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</si>
  <si>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</si>
  <si>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</si>
  <si>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</si>
  <si>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</si>
  <si>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</si>
  <si>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</si>
  <si>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</si>
  <si>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</si>
  <si>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</si>
  <si>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</si>
  <si>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</si>
  <si>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</si>
  <si>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</si>
  <si>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</si>
  <si>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</si>
  <si>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</si>
  <si>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</si>
  <si>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</si>
  <si>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</si>
  <si>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</si>
  <si>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</si>
  <si>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</si>
  <si>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</si>
  <si>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</si>
  <si>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</si>
  <si>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</si>
  <si>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</si>
  <si>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</si>
  <si>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</si>
  <si>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</si>
  <si>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</si>
  <si>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</si>
  <si>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</si>
  <si>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</si>
  <si>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</si>
  <si>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</si>
  <si>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</si>
  <si>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</si>
  <si>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</si>
  <si>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</si>
  <si>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</si>
  <si>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</si>
  <si>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</si>
  <si>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</si>
  <si>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</si>
  <si>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</si>
  <si>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</si>
  <si>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</si>
  <si>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</si>
  <si>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</si>
  <si>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</si>
  <si>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</si>
  <si>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</si>
  <si>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</si>
  <si>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</si>
  <si>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</si>
  <si>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</si>
  <si>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</si>
  <si>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</si>
  <si>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</si>
  <si>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</si>
  <si>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</si>
  <si>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</si>
  <si>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</si>
  <si>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</si>
  <si>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</si>
  <si>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</si>
  <si>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</si>
  <si>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</si>
  <si>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</si>
  <si>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</si>
  <si>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</si>
  <si>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</si>
  <si>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</si>
  <si>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</si>
  <si>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</si>
  <si>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</si>
  <si>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</si>
  <si>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</si>
  <si>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</si>
  <si>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</si>
  <si>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</si>
  <si>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</si>
  <si>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</si>
  <si>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</si>
  <si>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</si>
  <si>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</si>
  <si>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</si>
  <si>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</si>
  <si>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</si>
  <si>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</si>
  <si>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</si>
  <si>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</si>
  <si>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</si>
  <si>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</si>
  <si>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</si>
  <si>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</si>
  <si>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</si>
  <si>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</si>
  <si>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</si>
  <si>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</si>
  <si>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</si>
  <si>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</si>
  <si>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</si>
  <si>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</si>
  <si>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</si>
  <si>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</si>
  <si>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</si>
  <si>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</si>
  <si>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</si>
  <si>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</si>
  <si>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</si>
  <si>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</si>
  <si>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</si>
  <si>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</si>
  <si>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</si>
  <si>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</si>
  <si>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</si>
  <si>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</si>
  <si>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</si>
  <si>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</si>
  <si>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</si>
  <si>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</si>
  <si>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</si>
  <si>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</si>
  <si>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</si>
  <si>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</si>
  <si>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</si>
  <si>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</si>
  <si>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</si>
  <si>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</si>
  <si>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</si>
  <si>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</si>
  <si>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</si>
  <si>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</si>
  <si>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</si>
  <si>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</si>
  <si>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</si>
  <si>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</si>
  <si>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</si>
  <si>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</si>
  <si>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</si>
  <si>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</si>
  <si>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</si>
  <si>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</si>
  <si>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</si>
  <si>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</si>
  <si>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</si>
  <si>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</si>
  <si>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</si>
  <si>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</si>
  <si>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</si>
  <si>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</si>
  <si>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</si>
  <si>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</si>
  <si>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</si>
  <si>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</si>
  <si>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</si>
  <si>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</si>
  <si>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</si>
  <si>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</si>
  <si>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</si>
  <si>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</si>
  <si>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</si>
  <si>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</si>
  <si>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</si>
  <si>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</si>
  <si>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</si>
  <si>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</si>
  <si>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</si>
  <si>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</si>
  <si>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</si>
  <si>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</si>
  <si>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</si>
  <si>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</si>
  <si>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</si>
  <si>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</si>
  <si>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</si>
  <si>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</si>
  <si>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</si>
  <si>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</si>
  <si>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</si>
  <si>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</si>
  <si>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</si>
  <si>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</si>
  <si>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</si>
  <si>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</si>
  <si>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</si>
  <si>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</si>
  <si>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</si>
  <si>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</si>
  <si>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</si>
  <si>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</si>
  <si>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</si>
  <si>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</si>
  <si>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</si>
  <si>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</si>
  <si>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</si>
  <si>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</si>
  <si>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</si>
  <si>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</si>
  <si>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</si>
  <si>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</si>
  <si>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</si>
  <si>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</si>
  <si>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</si>
  <si>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</si>
  <si>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</si>
  <si>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</si>
  <si>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</si>
  <si>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</si>
  <si>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</si>
  <si>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</si>
  <si>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</si>
  <si>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</si>
  <si>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</si>
  <si>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</si>
  <si>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</si>
  <si>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</si>
  <si>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</si>
  <si>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</si>
  <si>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</si>
  <si>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</si>
  <si>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</si>
  <si>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</si>
  <si>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</si>
  <si>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</si>
  <si>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</si>
  <si>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</si>
  <si>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</si>
  <si>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</si>
  <si>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</si>
  <si>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</si>
  <si>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</si>
  <si>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</si>
  <si>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</si>
  <si>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</si>
  <si>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</si>
  <si>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</si>
  <si>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</si>
  <si>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</si>
  <si>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</si>
  <si>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</si>
  <si>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</si>
  <si>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</si>
  <si>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</si>
  <si>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</si>
  <si>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</si>
  <si>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</si>
  <si>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</si>
  <si>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</si>
  <si>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</si>
  <si>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</si>
  <si>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</si>
  <si>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</si>
  <si>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</si>
  <si>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</si>
  <si>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</si>
  <si>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</si>
  <si>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</si>
  <si>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</si>
  <si>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</si>
  <si>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</si>
  <si>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</si>
  <si>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</si>
  <si>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</si>
  <si>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</si>
  <si>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</si>
  <si>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</si>
  <si>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</si>
  <si>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</si>
  <si>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</si>
  <si>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</si>
  <si>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</si>
  <si>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</si>
  <si>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</si>
  <si>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</si>
  <si>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</si>
  <si>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</si>
  <si>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</si>
  <si>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</si>
  <si>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</si>
  <si>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</si>
  <si>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</si>
  <si>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</si>
  <si>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</si>
  <si>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</si>
  <si>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</si>
  <si>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</si>
  <si>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</si>
  <si>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</si>
  <si>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</si>
  <si>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</si>
  <si>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</si>
  <si>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</si>
  <si>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</si>
  <si>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</si>
  <si>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</si>
  <si>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</si>
  <si>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</si>
  <si>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</si>
  <si>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</si>
  <si>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</si>
  <si>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</si>
  <si>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</si>
  <si>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</si>
  <si>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</si>
  <si>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</si>
  <si>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</si>
  <si>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</si>
  <si>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</si>
  <si>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</si>
  <si>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</si>
  <si>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</si>
  <si>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</si>
  <si>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</si>
  <si>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</si>
  <si>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</si>
  <si>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</si>
  <si>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</si>
  <si>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</si>
  <si>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</si>
  <si>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</si>
  <si>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</si>
  <si>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</si>
  <si>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</si>
  <si>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</si>
  <si>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</si>
  <si>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</si>
  <si>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</si>
  <si>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</si>
  <si>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</si>
  <si>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</si>
  <si>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</si>
  <si>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</si>
  <si>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</si>
  <si>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</si>
  <si>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</si>
  <si>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</si>
  <si>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</si>
  <si>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</si>
  <si>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</si>
  <si>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</si>
  <si>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</si>
  <si>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</si>
  <si>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</si>
  <si>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</si>
  <si>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</si>
  <si>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</si>
  <si>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</si>
  <si>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</si>
  <si>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</si>
  <si>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</si>
  <si>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</si>
  <si>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</si>
  <si>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</si>
  <si>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</si>
  <si>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</si>
  <si>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</si>
  <si>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</si>
  <si>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</si>
  <si>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</si>
  <si>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</si>
  <si>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</si>
  <si>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</si>
  <si>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</si>
  <si>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</si>
  <si>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</si>
  <si>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</si>
  <si>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</si>
  <si>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</si>
  <si>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</si>
  <si>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</si>
  <si>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</si>
  <si>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</si>
  <si>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</si>
  <si>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</si>
  <si>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</si>
  <si>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</si>
  <si>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</si>
  <si>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</si>
  <si>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</si>
  <si>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</si>
  <si>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</si>
  <si>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</si>
  <si>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</si>
  <si>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</si>
  <si>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</si>
  <si>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</si>
  <si>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</si>
  <si>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</si>
  <si>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</si>
  <si>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</si>
  <si>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</si>
  <si>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</si>
  <si>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</si>
  <si>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</si>
  <si>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</si>
  <si>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</si>
  <si>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</si>
  <si>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</si>
  <si>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</si>
  <si>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</si>
  <si>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</si>
  <si>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</si>
  <si>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</si>
  <si>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</si>
  <si>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</si>
  <si>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</si>
  <si>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</si>
  <si>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</si>
  <si>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</si>
  <si>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</si>
  <si>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</si>
  <si>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</si>
  <si>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</si>
  <si>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</si>
  <si>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</si>
  <si>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</si>
  <si>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</si>
  <si>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</si>
  <si>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</si>
  <si>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</si>
  <si>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</si>
  <si>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</si>
  <si>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</si>
  <si>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</si>
  <si>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</si>
  <si>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</si>
  <si>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</si>
  <si>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</si>
  <si>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</si>
  <si>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</si>
  <si>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</si>
  <si>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</si>
  <si>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</si>
  <si>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</si>
  <si>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</si>
  <si>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</si>
  <si>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</si>
  <si>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</si>
  <si>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</si>
  <si>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</si>
  <si>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</si>
  <si>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</si>
  <si>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</si>
  <si>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</si>
  <si>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</si>
  <si>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</si>
  <si>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</si>
  <si>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</si>
  <si>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</si>
  <si>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</si>
  <si>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</si>
  <si>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</si>
  <si>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</si>
  <si>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</si>
  <si>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</si>
  <si>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</si>
  <si>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</si>
  <si>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</si>
  <si>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</si>
  <si>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</si>
  <si>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</si>
  <si>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</si>
  <si>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</si>
  <si>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</si>
  <si>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</si>
  <si>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</si>
  <si>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</si>
  <si>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</si>
  <si>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</si>
  <si>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</si>
  <si>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</si>
  <si>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</si>
  <si>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</si>
  <si>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</si>
  <si>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</si>
  <si>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</si>
  <si>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</si>
  <si>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</si>
  <si>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</si>
  <si>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</si>
  <si>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</si>
  <si>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</si>
  <si>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</si>
  <si>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</si>
  <si>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</si>
  <si>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</si>
  <si>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</si>
  <si>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</si>
  <si>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</si>
  <si>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</si>
  <si>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</si>
  <si>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</si>
  <si>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</si>
  <si>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</si>
  <si>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</si>
  <si>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</si>
  <si>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</si>
  <si>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</si>
  <si>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</si>
  <si>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</si>
  <si>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</si>
  <si>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</si>
  <si>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</si>
  <si>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</si>
  <si>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</si>
  <si>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</si>
  <si>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</si>
  <si>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</si>
  <si>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</si>
  <si>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</si>
  <si>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</si>
  <si>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</si>
  <si>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</si>
  <si>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</si>
  <si>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</si>
  <si>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</si>
  <si>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</si>
  <si>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</si>
  <si>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</si>
  <si>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</si>
  <si>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</si>
  <si>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</si>
  <si>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</si>
  <si>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</si>
  <si>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</si>
  <si>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</si>
  <si>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</si>
  <si>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</si>
  <si>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</si>
  <si>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</si>
  <si>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</si>
  <si>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</si>
  <si>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</si>
  <si>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</si>
  <si>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</si>
  <si>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</si>
  <si>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</si>
  <si>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</si>
  <si>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</si>
  <si>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</si>
  <si>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</si>
  <si>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</si>
  <si>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</si>
  <si>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</si>
  <si>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</si>
  <si>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</si>
  <si>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</si>
  <si>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</si>
  <si>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</si>
  <si>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</si>
  <si>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</si>
  <si>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</si>
  <si>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</si>
  <si>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</si>
  <si>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</si>
  <si>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</si>
  <si>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</si>
  <si>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</si>
  <si>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</si>
  <si>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</si>
  <si>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</si>
  <si>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</si>
  <si>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</si>
  <si>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</si>
  <si>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</si>
  <si>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</si>
  <si>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</si>
  <si>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</si>
  <si>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</si>
  <si>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</si>
  <si>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</si>
  <si>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</si>
  <si>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</si>
  <si>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</si>
  <si>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</si>
  <si>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</si>
  <si>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</si>
  <si>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</si>
  <si>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</si>
  <si>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</si>
  <si>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</si>
  <si>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</si>
  <si>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</si>
  <si>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</si>
  <si>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</si>
  <si>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</si>
  <si>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</si>
  <si>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</si>
  <si>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</si>
  <si>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</si>
  <si>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</si>
  <si>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</si>
  <si>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</si>
  <si>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</si>
  <si>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</si>
  <si>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</si>
  <si>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</si>
  <si>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</si>
  <si>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</si>
  <si>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</si>
  <si>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</si>
  <si>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</si>
  <si>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</si>
  <si>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</si>
  <si>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</si>
  <si>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</si>
  <si>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</si>
  <si>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</si>
  <si>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</si>
  <si>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</si>
  <si>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</si>
  <si>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</si>
  <si>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</si>
  <si>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</si>
  <si>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</si>
  <si>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</si>
  <si>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</si>
  <si>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</si>
  <si>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</si>
  <si>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</si>
  <si>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</si>
  <si>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</si>
  <si>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</si>
  <si>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</si>
  <si>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</si>
  <si>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</si>
  <si>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</si>
  <si>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</si>
  <si>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</si>
  <si>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</si>
  <si>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</si>
  <si>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</si>
  <si>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</si>
  <si>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</si>
  <si>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</si>
  <si>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</si>
  <si>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</si>
  <si>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</si>
  <si>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</si>
  <si>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</si>
  <si>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</si>
  <si>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</si>
  <si>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</si>
  <si>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</si>
  <si>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</si>
  <si>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</si>
  <si>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</si>
  <si>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</si>
  <si>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</si>
  <si>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</si>
  <si>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</si>
  <si>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</si>
  <si>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</si>
  <si>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</si>
  <si>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</si>
  <si>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</si>
  <si>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</si>
  <si>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</si>
  <si>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</si>
  <si>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</si>
  <si>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</si>
  <si>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</si>
  <si>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</si>
  <si>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</si>
  <si>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</si>
  <si>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</si>
  <si>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</si>
  <si>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</si>
  <si>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</si>
  <si>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</si>
  <si>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</si>
  <si>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</si>
  <si>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</si>
  <si>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</si>
  <si>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</si>
  <si>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</si>
  <si>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</si>
  <si>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</si>
  <si>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</si>
  <si>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</si>
  <si>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</si>
  <si>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</si>
  <si>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</si>
  <si>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</si>
  <si>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</si>
  <si>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</si>
  <si>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</si>
  <si>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</si>
  <si>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</si>
  <si>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</si>
  <si>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</si>
  <si>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</si>
  <si>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</si>
  <si>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</si>
  <si>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</si>
  <si>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</si>
  <si>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</si>
  <si>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</si>
  <si>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</si>
  <si>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</si>
  <si>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</si>
  <si>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</si>
  <si>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</si>
  <si>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</si>
  <si>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</si>
  <si>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</si>
  <si>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</si>
  <si>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</si>
  <si>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</si>
  <si>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</si>
  <si>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</si>
  <si>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</si>
  <si>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</si>
  <si>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</si>
  <si>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</si>
  <si>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</si>
  <si>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</si>
  <si>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</si>
  <si>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</si>
  <si>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</si>
  <si>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</si>
  <si>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</si>
  <si>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</si>
  <si>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</si>
  <si>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</si>
  <si>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</si>
  <si>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</si>
  <si>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</si>
  <si>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</si>
  <si>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</si>
  <si>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</si>
  <si>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</si>
  <si>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</si>
  <si>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</si>
  <si>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</si>
  <si>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</si>
  <si>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</si>
  <si>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</si>
  <si>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</si>
  <si>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</si>
  <si>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</si>
  <si>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</si>
  <si>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</si>
  <si>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</si>
  <si>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</si>
  <si>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</si>
  <si>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</si>
  <si>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</si>
  <si>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</si>
  <si>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</si>
  <si>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</si>
  <si>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</si>
  <si>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</si>
  <si>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</si>
  <si>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</si>
  <si>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</si>
  <si>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</si>
  <si>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</si>
  <si>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</si>
  <si>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</si>
  <si>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</si>
  <si>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</si>
  <si>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</si>
  <si>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</si>
  <si>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</si>
  <si>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</si>
  <si>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</si>
  <si>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</si>
  <si>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</si>
  <si>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</si>
  <si>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</si>
  <si>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</si>
  <si>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</si>
  <si>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</si>
  <si>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</si>
  <si>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</si>
  <si>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</si>
  <si>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</si>
  <si>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</si>
  <si>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</si>
  <si>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</si>
  <si>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</si>
  <si>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</si>
  <si>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</si>
  <si>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</si>
  <si>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</si>
  <si>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</si>
  <si>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</si>
  <si>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</si>
  <si>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</si>
  <si>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</si>
  <si>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</si>
  <si>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</si>
  <si>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</si>
  <si>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</si>
  <si>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</si>
  <si>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</si>
  <si>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</si>
  <si>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</si>
  <si>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</si>
  <si>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</si>
  <si>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</si>
  <si>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</si>
  <si>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</si>
  <si>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</si>
  <si>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</si>
  <si>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</si>
  <si>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</si>
  <si>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</si>
  <si>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</si>
  <si>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</si>
  <si>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</si>
  <si>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</si>
  <si>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</si>
  <si>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</si>
  <si>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</si>
  <si>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</si>
  <si>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</si>
  <si>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</si>
  <si>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</si>
  <si>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</si>
  <si>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</si>
  <si>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</si>
  <si>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</si>
  <si>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</si>
  <si>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</si>
  <si>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</si>
  <si>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</si>
  <si>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</si>
  <si>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</si>
  <si>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</si>
  <si>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</si>
  <si>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</si>
  <si>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</si>
  <si>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</si>
  <si>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</si>
  <si>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</si>
  <si>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</si>
  <si>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</si>
  <si>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</si>
  <si>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</si>
  <si>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</si>
  <si>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</si>
  <si>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</si>
  <si>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</si>
  <si>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</si>
  <si>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</si>
  <si>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</si>
  <si>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</si>
  <si>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</si>
  <si>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</si>
  <si>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</si>
  <si>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</si>
  <si>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</si>
  <si>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</si>
  <si>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</si>
  <si>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</si>
  <si>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</si>
  <si>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</si>
  <si>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</si>
  <si>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</si>
  <si>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</si>
  <si>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</si>
  <si>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</si>
  <si>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</si>
  <si>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</si>
  <si>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</si>
  <si>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</si>
  <si>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</si>
  <si>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</si>
  <si>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</si>
  <si>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</si>
  <si>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</si>
  <si>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</si>
  <si>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</si>
  <si>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</si>
  <si>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</si>
  <si>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</si>
  <si>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</si>
  <si>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</si>
  <si>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</si>
  <si>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</si>
  <si>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</si>
  <si>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</si>
  <si>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</si>
  <si>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</si>
  <si>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</si>
  <si>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</si>
  <si>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</si>
  <si>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</si>
  <si>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</si>
  <si>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</si>
  <si>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</si>
  <si>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</si>
  <si>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</si>
  <si>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</si>
  <si>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</si>
  <si>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</si>
  <si>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</si>
  <si>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</si>
  <si>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</si>
  <si>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</si>
  <si>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</si>
  <si>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</si>
  <si>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</si>
  <si>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</si>
  <si>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</si>
  <si>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</si>
  <si>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</si>
  <si>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</si>
  <si>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</si>
  <si>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</si>
  <si>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</si>
  <si>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</si>
  <si>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</si>
  <si>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</si>
  <si>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</si>
  <si>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</si>
  <si>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</si>
  <si>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</si>
  <si>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</si>
  <si>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</si>
  <si>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</si>
  <si>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</si>
  <si>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</si>
  <si>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</si>
  <si>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</si>
  <si>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</si>
  <si>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</si>
  <si>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</si>
  <si>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</si>
  <si>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</si>
  <si>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</si>
  <si>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</si>
  <si>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</si>
  <si>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</si>
  <si>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</si>
  <si>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</si>
  <si>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</si>
  <si>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</si>
  <si>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</si>
  <si>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</si>
  <si>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</si>
  <si>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</si>
  <si>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</si>
  <si>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</si>
  <si>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</si>
  <si>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</si>
  <si>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</si>
  <si>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</si>
  <si>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</si>
  <si>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</si>
  <si>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</si>
  <si>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</si>
  <si>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</si>
  <si>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</si>
  <si>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</si>
  <si>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</si>
  <si>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</si>
  <si>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</si>
  <si>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</si>
  <si>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</si>
  <si>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</si>
  <si>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</si>
  <si>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</si>
  <si>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</si>
  <si>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</si>
  <si>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</si>
  <si>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</si>
  <si>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</si>
  <si>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</si>
  <si>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</si>
  <si>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</si>
  <si>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</si>
  <si>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</si>
  <si>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</si>
  <si>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</si>
  <si>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</si>
  <si>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</si>
  <si>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</si>
  <si>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</si>
  <si>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</si>
  <si>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</si>
  <si>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</si>
  <si>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</si>
  <si>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</si>
  <si>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</si>
  <si>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</si>
  <si>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</si>
  <si>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</si>
  <si>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</si>
  <si>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</si>
  <si>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</si>
  <si>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</si>
  <si>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</si>
  <si>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</si>
  <si>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</si>
  <si>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</si>
  <si>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</si>
  <si>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</si>
  <si>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</si>
  <si>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</si>
  <si>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</si>
  <si>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</si>
  <si>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</si>
  <si>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</si>
  <si>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</si>
  <si>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</si>
  <si>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</si>
  <si>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</si>
  <si>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</si>
  <si>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</si>
  <si>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</si>
  <si>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</si>
  <si>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</si>
  <si>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</si>
  <si>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</si>
  <si>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</si>
  <si>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</si>
  <si>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</si>
  <si>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</si>
  <si>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</si>
  <si>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</si>
  <si>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</si>
  <si>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</si>
  <si>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</si>
  <si>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</si>
  <si>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</si>
  <si>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</si>
  <si>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</si>
  <si>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</si>
  <si>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</si>
  <si>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</si>
  <si>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</si>
  <si>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</si>
  <si>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</si>
  <si>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</si>
  <si>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</si>
  <si>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</si>
  <si>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</si>
  <si>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</si>
  <si>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</si>
  <si>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</si>
  <si>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</si>
  <si>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</si>
  <si>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</si>
  <si>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</si>
  <si>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</si>
  <si>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</si>
  <si>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</si>
  <si>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</si>
  <si>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</si>
  <si>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</si>
  <si>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</si>
  <si>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</si>
  <si>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</si>
  <si>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</si>
  <si>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</si>
  <si>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</si>
  <si>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</si>
  <si>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</si>
  <si>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</si>
  <si>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</si>
  <si>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</si>
  <si>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</si>
  <si>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</si>
  <si>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</si>
  <si>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</si>
  <si>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</si>
  <si>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</si>
  <si>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</si>
  <si>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</si>
  <si>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</si>
  <si>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</si>
  <si>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</si>
  <si>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</si>
  <si>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</si>
  <si>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</si>
  <si>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</si>
  <si>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</si>
  <si>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</si>
  <si>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</si>
  <si>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</si>
  <si>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</si>
  <si>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</si>
  <si>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</si>
  <si>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</si>
  <si>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</si>
  <si>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</si>
  <si>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</si>
  <si>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</si>
  <si>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</si>
  <si>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</si>
  <si>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</si>
  <si>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</si>
  <si>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</si>
  <si>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</si>
  <si>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</si>
  <si>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</si>
  <si>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</si>
  <si>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</si>
  <si>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</si>
  <si>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</si>
  <si>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</si>
  <si>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</si>
  <si>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</si>
  <si>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</si>
  <si>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</si>
  <si>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</si>
  <si>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</si>
  <si>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</si>
  <si>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</si>
  <si>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</si>
  <si>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</si>
  <si>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</si>
  <si>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</si>
  <si>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</si>
  <si>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</si>
  <si>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</si>
  <si>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</si>
  <si>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</si>
  <si>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</si>
  <si>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</si>
  <si>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</si>
  <si>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</si>
  <si>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</si>
  <si>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</si>
  <si>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</si>
  <si>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</si>
  <si>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</si>
  <si>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</si>
  <si>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</si>
  <si>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</si>
  <si>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</si>
  <si>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</si>
  <si>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</si>
  <si>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</si>
  <si>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</si>
  <si>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</si>
  <si>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</si>
  <si>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</si>
  <si>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</si>
  <si>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</si>
  <si>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</si>
  <si>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</si>
  <si>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</si>
  <si>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</si>
  <si>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</si>
  <si>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</si>
  <si>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</si>
  <si>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</si>
  <si>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</si>
  <si>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</si>
  <si>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</si>
  <si>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</si>
  <si>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</si>
  <si>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</si>
  <si>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</si>
  <si>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</si>
  <si>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</si>
  <si>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</si>
  <si>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</si>
  <si>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</si>
  <si>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</si>
  <si>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</si>
  <si>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</si>
  <si>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</si>
  <si>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</si>
  <si>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</si>
  <si>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</si>
  <si>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</si>
  <si>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</si>
  <si>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</si>
  <si>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</si>
  <si>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</si>
  <si>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</si>
  <si>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</si>
  <si>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</si>
  <si>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</si>
  <si>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</si>
  <si>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</si>
  <si>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</si>
  <si>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</si>
  <si>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</si>
  <si>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</si>
  <si>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</si>
  <si>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</si>
  <si>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</si>
  <si>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</si>
  <si>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</si>
  <si>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</si>
  <si>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</si>
  <si>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</si>
  <si>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</si>
  <si>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</si>
  <si>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</si>
  <si>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</si>
  <si>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</si>
  <si>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</si>
  <si>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</si>
  <si>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</si>
  <si>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</si>
  <si>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</si>
  <si>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</si>
  <si>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</si>
  <si>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</si>
  <si>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</si>
  <si>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</si>
  <si>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</si>
  <si>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</si>
  <si>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</si>
  <si>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</si>
  <si>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</si>
  <si>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</si>
  <si>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</si>
  <si>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</si>
  <si>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</si>
  <si>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</si>
  <si>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</si>
  <si>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</si>
  <si>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</si>
  <si>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</si>
  <si>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</si>
  <si>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</si>
  <si>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</si>
  <si>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</si>
  <si>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</si>
  <si>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</si>
  <si>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</si>
  <si>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</si>
  <si>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</si>
  <si>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</si>
  <si>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</si>
  <si>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</si>
  <si>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</si>
  <si>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</si>
  <si>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</si>
  <si>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</si>
  <si>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</si>
  <si>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</si>
  <si>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</si>
  <si>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</si>
  <si>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</si>
  <si>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</si>
  <si>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</si>
  <si>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</si>
  <si>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</si>
  <si>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</si>
  <si>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</si>
  <si>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</si>
  <si>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</si>
  <si>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</si>
  <si>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</si>
  <si>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</si>
  <si>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</si>
  <si>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</si>
  <si>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</si>
  <si>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</si>
  <si>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</si>
  <si>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</si>
  <si>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</si>
  <si>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</si>
  <si>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</si>
  <si>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</si>
  <si>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</si>
  <si>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</si>
  <si>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</si>
  <si>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</si>
  <si>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</si>
  <si>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</si>
  <si>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</si>
  <si>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</si>
  <si>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</si>
  <si>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</si>
  <si>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</si>
  <si>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</si>
  <si>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</si>
  <si>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</si>
  <si>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</si>
  <si>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</si>
  <si>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</si>
  <si>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</si>
  <si>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</si>
  <si>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</si>
  <si>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</si>
  <si>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</si>
  <si>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</si>
  <si>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</si>
  <si>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</si>
  <si>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</si>
  <si>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</si>
  <si>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</si>
  <si>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</si>
  <si>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</si>
  <si>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</si>
  <si>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</si>
  <si>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</si>
  <si>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</si>
  <si>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</si>
  <si>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</si>
  <si>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</si>
  <si>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</si>
  <si>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</si>
  <si>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</si>
  <si>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</si>
  <si>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</si>
  <si>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</si>
  <si>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</si>
  <si>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</si>
  <si>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</si>
  <si>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</si>
  <si>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</si>
  <si>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</si>
  <si>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</si>
  <si>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</si>
  <si>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</si>
  <si>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</si>
  <si>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</si>
  <si>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</si>
  <si>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</si>
  <si>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</si>
  <si>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</si>
  <si>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</si>
  <si>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</si>
  <si>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</si>
  <si>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</si>
  <si>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</si>
  <si>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</si>
  <si>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</si>
  <si>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</si>
  <si>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</si>
  <si>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</si>
  <si>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</si>
  <si>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</si>
  <si>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</si>
  <si>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</si>
  <si>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</si>
  <si>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</si>
  <si>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</si>
  <si>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</si>
  <si>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</si>
  <si>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</si>
  <si>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</si>
  <si>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</si>
  <si>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</si>
  <si>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</si>
  <si>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</si>
  <si>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</si>
  <si>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</si>
  <si>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</si>
  <si>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</si>
  <si>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</si>
  <si>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</si>
  <si>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</si>
  <si>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</si>
  <si>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</si>
  <si>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</si>
  <si>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</si>
  <si>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</si>
  <si>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</si>
  <si>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</si>
  <si>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</si>
  <si>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</si>
  <si>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</si>
  <si>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</si>
  <si>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</si>
  <si>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</si>
  <si>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</si>
  <si>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</si>
  <si>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</si>
  <si>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</si>
  <si>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</si>
  <si>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</si>
  <si>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</si>
  <si>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</si>
  <si>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</si>
  <si>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</si>
  <si>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</si>
  <si>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</si>
  <si>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</si>
  <si>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</si>
  <si>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</si>
  <si>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</si>
  <si>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</si>
  <si>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</si>
  <si>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</si>
  <si>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</si>
  <si>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</si>
  <si>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</si>
  <si>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</si>
  <si>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</si>
  <si>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</si>
  <si>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</si>
  <si>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</si>
  <si>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</si>
  <si>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</si>
  <si>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</si>
  <si>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</si>
  <si>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</si>
  <si>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</si>
  <si>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</si>
  <si>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</si>
  <si>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</si>
  <si>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</si>
  <si>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</si>
  <si>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</si>
  <si>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</si>
  <si>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</si>
  <si>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</si>
  <si>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</si>
  <si>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</si>
  <si>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</si>
  <si>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</si>
  <si>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</si>
  <si>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</si>
  <si>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</si>
  <si>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</si>
  <si>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</si>
  <si>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</si>
  <si>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</si>
  <si>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</si>
  <si>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</si>
  <si>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</si>
  <si>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</si>
  <si>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</si>
  <si>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</si>
  <si>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</si>
  <si>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</si>
  <si>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</si>
  <si>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</si>
  <si>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</si>
  <si>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</si>
  <si>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</si>
  <si>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</si>
  <si>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</si>
  <si>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</si>
  <si>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</si>
  <si>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</si>
  <si>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</si>
  <si>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</si>
  <si>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</si>
  <si>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</si>
  <si>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</si>
  <si>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</si>
  <si>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</si>
  <si>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</si>
  <si>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</si>
  <si>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</si>
  <si>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</si>
  <si>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</si>
  <si>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</si>
  <si>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</si>
  <si>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</si>
  <si>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</si>
  <si>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</si>
  <si>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</si>
  <si>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</si>
  <si>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</si>
  <si>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</si>
  <si>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</si>
  <si>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</si>
  <si>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</si>
  <si>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</si>
  <si>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</si>
  <si>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</si>
  <si>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</si>
  <si>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</si>
  <si>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</si>
  <si>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</si>
  <si>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</si>
  <si>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</si>
  <si>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</si>
  <si>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</si>
  <si>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</si>
  <si>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</si>
  <si>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</si>
  <si>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</si>
  <si>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</si>
  <si>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</si>
  <si>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</si>
  <si>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</si>
  <si>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</si>
  <si>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</si>
  <si>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</si>
  <si>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</si>
  <si>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</si>
  <si>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</si>
  <si>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</si>
  <si>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</si>
  <si>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</si>
  <si>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</si>
  <si>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</si>
  <si>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</si>
  <si>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</si>
  <si>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</si>
  <si>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</si>
  <si>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</si>
  <si>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</si>
  <si>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</si>
  <si>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</si>
  <si>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</si>
  <si>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</si>
  <si>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</si>
  <si>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</si>
  <si>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</si>
  <si>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</si>
  <si>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</si>
  <si>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</si>
  <si>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</si>
  <si>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</si>
  <si>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</si>
  <si>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</si>
  <si>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</si>
  <si>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</si>
  <si>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</si>
  <si>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</si>
  <si>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</si>
  <si>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</si>
  <si>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</si>
  <si>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</si>
  <si>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</si>
  <si>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</si>
  <si>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</si>
  <si>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</si>
  <si>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</si>
  <si>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</si>
  <si>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</si>
  <si>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</si>
  <si>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</si>
  <si>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</si>
  <si>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</si>
  <si>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</si>
  <si>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</si>
  <si>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</si>
  <si>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</si>
  <si>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</si>
  <si>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</si>
  <si>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</si>
  <si>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</si>
  <si>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</si>
  <si>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</si>
  <si>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</si>
  <si>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</si>
  <si>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</si>
  <si>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</si>
  <si>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</si>
  <si>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</si>
  <si>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</si>
  <si>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</si>
  <si>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</si>
  <si>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</si>
  <si>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</si>
  <si>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</si>
  <si>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</si>
  <si>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</si>
  <si>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</si>
  <si>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</si>
  <si>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</si>
  <si>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</si>
  <si>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</si>
  <si>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</si>
  <si>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</si>
  <si>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</si>
  <si>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</si>
  <si>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</si>
  <si>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</si>
  <si>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</si>
  <si>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</si>
  <si>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</si>
  <si>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</si>
  <si>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</si>
  <si>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</si>
  <si>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</si>
  <si>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</si>
  <si>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</si>
  <si>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</si>
  <si>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</si>
  <si>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</si>
  <si>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</si>
  <si>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</si>
  <si>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</si>
  <si>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</si>
  <si>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</si>
  <si>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</si>
  <si>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</si>
  <si>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</si>
  <si>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</si>
  <si>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</si>
  <si>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</si>
  <si>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</si>
  <si>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</si>
  <si>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</si>
  <si>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</si>
  <si>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</si>
  <si>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</si>
  <si>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</si>
  <si>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</si>
  <si>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</si>
  <si>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</si>
  <si>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</si>
  <si>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</si>
  <si>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</si>
  <si>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</si>
  <si>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</si>
  <si>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</si>
  <si>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</si>
  <si>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</si>
  <si>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</si>
  <si>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</si>
  <si>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</si>
  <si>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</si>
  <si>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</si>
  <si>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</si>
  <si>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</si>
  <si>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</si>
  <si>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</si>
  <si>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</si>
  <si>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</si>
  <si>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</si>
  <si>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</si>
  <si>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</si>
  <si>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</si>
  <si>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</si>
  <si>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</si>
  <si>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</si>
  <si>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</si>
  <si>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</si>
  <si>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</si>
  <si>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</si>
  <si>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</si>
  <si>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</si>
  <si>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</si>
  <si>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</si>
  <si>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</si>
  <si>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</si>
  <si>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</si>
  <si>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</si>
  <si>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</si>
  <si>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</si>
  <si>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</si>
  <si>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</si>
  <si>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</si>
  <si>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</si>
  <si>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</si>
  <si>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</si>
  <si>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</si>
  <si>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</si>
  <si>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</si>
  <si>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</si>
  <si>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</si>
  <si>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</si>
  <si>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</si>
  <si>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</si>
  <si>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</si>
  <si>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</si>
  <si>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</si>
  <si>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</si>
  <si>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</si>
  <si>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</si>
  <si>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</si>
  <si>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</si>
  <si>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</si>
  <si>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</si>
  <si>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</si>
  <si>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</si>
  <si>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</si>
  <si>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</si>
  <si>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</si>
  <si>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</si>
  <si>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</si>
  <si>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</si>
  <si>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</si>
  <si>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</si>
  <si>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</si>
  <si>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</si>
  <si>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</si>
  <si>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</si>
  <si>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</si>
  <si>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</si>
  <si>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</si>
  <si>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</si>
  <si>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</si>
  <si>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</si>
  <si>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</si>
  <si>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</si>
  <si>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</si>
  <si>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</si>
  <si>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</si>
  <si>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</si>
  <si>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</si>
  <si>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</si>
  <si>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</si>
  <si>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</si>
  <si>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</si>
  <si>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</si>
  <si>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</si>
  <si>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</si>
  <si>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</si>
  <si>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</si>
  <si>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</si>
  <si>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</si>
  <si>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</si>
  <si>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</si>
  <si>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</si>
  <si>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</si>
  <si>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</si>
  <si>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</si>
  <si>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</si>
  <si>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</si>
  <si>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</si>
  <si>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</si>
  <si>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</si>
  <si>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</si>
  <si>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</si>
  <si>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</si>
  <si>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</si>
  <si>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</si>
  <si>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</si>
  <si>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</si>
  <si>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</si>
  <si>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</si>
  <si>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</si>
  <si>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</si>
  <si>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</si>
  <si>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</si>
  <si>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</si>
  <si>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</si>
  <si>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</si>
  <si>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</si>
  <si>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</si>
  <si>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</si>
  <si>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</si>
  <si>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</si>
  <si>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</si>
  <si>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</si>
  <si>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</si>
  <si>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</si>
  <si>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</si>
  <si>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</si>
  <si>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</si>
  <si>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</si>
  <si>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</si>
  <si>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</si>
  <si>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</si>
  <si>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</si>
  <si>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</si>
  <si>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</si>
  <si>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</si>
  <si>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</si>
  <si>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</si>
  <si>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</si>
  <si>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</si>
  <si>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</si>
  <si>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</si>
  <si>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</si>
  <si>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</si>
  <si>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</si>
  <si>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</si>
  <si>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</si>
  <si>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</si>
  <si>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</si>
  <si>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</si>
  <si>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</si>
  <si>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</si>
  <si>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</si>
  <si>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</si>
  <si>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</si>
  <si>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</si>
  <si>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</si>
  <si>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</si>
  <si>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</si>
  <si>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</si>
  <si>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</si>
  <si>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</si>
  <si>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</si>
  <si>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</si>
  <si>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</si>
  <si>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</si>
  <si>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</si>
  <si>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</si>
  <si>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</si>
  <si>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</si>
  <si>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</si>
  <si>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</si>
  <si>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</si>
  <si>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</si>
  <si>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</si>
  <si>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</si>
  <si>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</si>
  <si>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</si>
  <si>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</si>
  <si>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</si>
  <si>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</si>
  <si>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</si>
  <si>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</si>
  <si>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</si>
  <si>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</si>
  <si>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</si>
  <si>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</si>
  <si>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</si>
  <si>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</si>
  <si>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</si>
  <si>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</si>
  <si>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</si>
  <si>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</si>
  <si>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</si>
  <si>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</si>
  <si>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</si>
  <si>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</si>
  <si>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</si>
  <si>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</si>
  <si>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</si>
  <si>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</si>
  <si>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</si>
  <si>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</si>
  <si>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</si>
  <si>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</si>
  <si>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</si>
  <si>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</si>
  <si>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</si>
  <si>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</si>
  <si>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</si>
  <si>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</si>
  <si>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</si>
  <si>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</si>
  <si>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</si>
  <si>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</si>
  <si>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</si>
  <si>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</si>
  <si>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</si>
  <si>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</si>
  <si>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</si>
  <si>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</si>
  <si>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</si>
  <si>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</si>
  <si>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</si>
  <si>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</si>
  <si>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</si>
  <si>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</si>
  <si>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</si>
  <si>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</si>
  <si>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</si>
  <si>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</si>
  <si>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</si>
  <si>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</si>
  <si>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</si>
  <si>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</si>
  <si>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</si>
  <si>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</si>
  <si>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</si>
  <si>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</si>
  <si>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</si>
  <si>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</si>
  <si>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</si>
  <si>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</si>
  <si>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</si>
  <si>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</si>
  <si>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</si>
  <si>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</si>
  <si>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</si>
  <si>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</si>
  <si>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</si>
  <si>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</si>
  <si>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</si>
  <si>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</si>
  <si>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</si>
  <si>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</si>
  <si>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</si>
  <si>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</si>
  <si>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</si>
  <si>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</si>
  <si>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</si>
  <si>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</si>
  <si>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</si>
  <si>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</si>
  <si>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</si>
  <si>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</si>
  <si>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</si>
  <si>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</si>
  <si>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</si>
  <si>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</si>
  <si>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</si>
  <si>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</si>
  <si>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</si>
  <si>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</si>
  <si>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</si>
  <si>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</si>
  <si>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</si>
  <si>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</si>
  <si>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</si>
  <si>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</si>
  <si>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</si>
  <si>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</si>
  <si>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</si>
  <si>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</si>
  <si>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</si>
  <si>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</si>
  <si>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</si>
  <si>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</si>
  <si>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</si>
  <si>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</si>
  <si>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</si>
  <si>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</si>
  <si>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</si>
  <si>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</si>
  <si>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</si>
  <si>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</si>
  <si>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</si>
  <si>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</si>
  <si>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</si>
  <si>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</si>
  <si>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</si>
  <si>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</si>
  <si>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</si>
  <si>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</si>
  <si>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</si>
  <si>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</si>
  <si>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</si>
  <si>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</si>
  <si>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</si>
  <si>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</si>
  <si>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</si>
  <si>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</si>
  <si>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</si>
  <si>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</si>
  <si>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</si>
  <si>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</si>
  <si>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</si>
  <si>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</si>
  <si>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</si>
  <si>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</si>
  <si>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</si>
  <si>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</si>
  <si>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</si>
  <si>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</si>
  <si>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</si>
  <si>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</si>
  <si>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</si>
  <si>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</si>
  <si>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</si>
  <si>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</si>
  <si>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</si>
  <si>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</si>
  <si>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</si>
  <si>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</si>
  <si>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</si>
  <si>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</si>
  <si>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</si>
  <si>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</si>
  <si>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</si>
  <si>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</si>
  <si>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</si>
  <si>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</si>
  <si>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</si>
  <si>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</si>
  <si>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</si>
  <si>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</si>
  <si>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</si>
  <si>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</si>
  <si>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</si>
  <si>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</si>
  <si>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</si>
  <si>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</si>
  <si>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</si>
  <si>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</si>
  <si>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</si>
  <si>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</si>
  <si>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</si>
  <si>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</si>
  <si>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</si>
  <si>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</si>
  <si>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</si>
  <si>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</si>
  <si>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</si>
  <si>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</si>
  <si>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</si>
  <si>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</si>
  <si>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</si>
  <si>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</si>
  <si>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</si>
  <si>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</si>
  <si>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</si>
  <si>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</si>
  <si>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</si>
  <si>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</si>
  <si>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</si>
  <si>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</si>
  <si>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</si>
  <si>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</si>
  <si>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</si>
  <si>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</si>
  <si>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</si>
  <si>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</si>
  <si>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</si>
  <si>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</si>
  <si>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</si>
  <si>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</si>
  <si>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</si>
  <si>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</si>
  <si>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</si>
  <si>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</si>
  <si>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</si>
  <si>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</si>
  <si>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</si>
  <si>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</si>
  <si>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</si>
  <si>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</si>
  <si>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</si>
  <si>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</si>
  <si>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</si>
  <si>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</si>
  <si>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</si>
  <si>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</si>
  <si>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</si>
  <si>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</si>
  <si>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</si>
  <si>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</si>
  <si>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</si>
  <si>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</si>
  <si>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</si>
  <si>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</si>
  <si>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</si>
  <si>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</si>
  <si>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</si>
  <si>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</si>
  <si>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</si>
  <si>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</si>
  <si>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</si>
  <si>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</si>
  <si>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</si>
  <si>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</si>
  <si>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</si>
  <si>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</si>
  <si>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</si>
  <si>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</si>
  <si>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</si>
  <si>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</si>
  <si>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</si>
  <si>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</si>
  <si>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</si>
  <si>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</si>
  <si>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</si>
  <si>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</si>
  <si>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</si>
  <si>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</si>
  <si>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</si>
  <si>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</si>
  <si>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</si>
  <si>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</si>
  <si>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</si>
  <si>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</si>
  <si>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</si>
  <si>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</si>
  <si>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</si>
  <si>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</si>
  <si>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</si>
  <si>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</si>
  <si>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</si>
  <si>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</si>
  <si>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</si>
  <si>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</si>
  <si>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</si>
  <si>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</si>
  <si>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</si>
  <si>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</si>
  <si>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</si>
  <si>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</si>
  <si>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</si>
  <si>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</si>
  <si>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</si>
  <si>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</si>
  <si>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</si>
  <si>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</si>
  <si>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</si>
  <si>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</si>
  <si>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</si>
  <si>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</si>
  <si>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</si>
  <si>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</si>
  <si>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</si>
  <si>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</si>
  <si>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</si>
  <si>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</si>
  <si>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</si>
  <si>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</si>
  <si>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</si>
  <si>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</si>
  <si>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</si>
  <si>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</si>
  <si>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</si>
  <si>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</si>
  <si>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</si>
  <si>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</si>
  <si>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</si>
  <si>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</si>
  <si>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</si>
  <si>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</si>
  <si>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</si>
  <si>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</si>
  <si>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</si>
  <si>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</si>
  <si>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</si>
  <si>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</si>
  <si>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</si>
  <si>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</si>
  <si>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</si>
  <si>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</si>
  <si>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</si>
  <si>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</si>
  <si>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</si>
  <si>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</si>
  <si>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</si>
  <si>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</si>
  <si>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</si>
  <si>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</si>
  <si>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</si>
  <si>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</si>
  <si>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</si>
  <si>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</si>
  <si>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</si>
  <si>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</si>
  <si>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</si>
  <si>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</si>
  <si>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</si>
  <si>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</si>
  <si>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</si>
  <si>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</si>
  <si>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</si>
  <si>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</si>
  <si>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</si>
  <si>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</si>
  <si>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</si>
  <si>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</si>
  <si>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</si>
  <si>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</si>
  <si>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</si>
  <si>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</si>
  <si>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</si>
  <si>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</si>
  <si>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</si>
  <si>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</si>
  <si>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</si>
  <si>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</si>
  <si>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</si>
  <si>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</si>
  <si>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</si>
  <si>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</si>
  <si>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</si>
  <si>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</si>
  <si>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</si>
  <si>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</si>
  <si>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</si>
  <si>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</si>
  <si>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</si>
  <si>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</si>
  <si>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</si>
  <si>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</si>
  <si>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</si>
  <si>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</si>
  <si>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</si>
  <si>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</si>
  <si>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</si>
  <si>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</si>
  <si>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</si>
  <si>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</si>
  <si>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</si>
  <si>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</si>
  <si>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</si>
  <si>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</si>
  <si>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</si>
  <si>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</si>
  <si>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</si>
  <si>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</si>
  <si>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</si>
  <si>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</si>
  <si>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</si>
  <si>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</si>
  <si>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</si>
  <si>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</si>
  <si>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</si>
  <si>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</si>
  <si>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</si>
  <si>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</si>
  <si>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</si>
  <si>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</si>
  <si>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</si>
  <si>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</si>
  <si>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</si>
  <si>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</si>
  <si>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</si>
  <si>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</si>
  <si>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</si>
  <si>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</si>
  <si>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</si>
  <si>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</si>
  <si>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</si>
  <si>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</si>
  <si>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</si>
  <si>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</si>
  <si>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</si>
  <si>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</si>
  <si>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</si>
  <si>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</si>
  <si>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</si>
  <si>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</si>
  <si>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</si>
  <si>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</si>
  <si>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</si>
  <si>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</si>
  <si>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</si>
  <si>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</si>
  <si>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</si>
  <si>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</si>
  <si>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</si>
  <si>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</si>
  <si>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</si>
  <si>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</si>
  <si>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</si>
  <si>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</si>
  <si>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</si>
  <si>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</si>
  <si>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</si>
  <si>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</si>
  <si>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</si>
  <si>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</si>
  <si>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</si>
  <si>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</si>
  <si>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</si>
  <si>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</si>
  <si>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</si>
  <si>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</si>
  <si>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</si>
  <si>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</si>
  <si>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</si>
  <si>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</si>
  <si>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</si>
  <si>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</si>
  <si>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</si>
  <si>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</si>
  <si>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</si>
  <si>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</si>
  <si>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</si>
  <si>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</si>
  <si>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</si>
  <si>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</si>
  <si>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</si>
  <si>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</si>
  <si>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</si>
  <si>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</si>
  <si>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</si>
  <si>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</si>
  <si>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</si>
  <si>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</si>
  <si>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</si>
  <si>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</si>
  <si>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</si>
  <si>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</si>
  <si>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</si>
  <si>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</si>
  <si>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</si>
  <si>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</si>
  <si>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</si>
  <si>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</si>
  <si>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</si>
  <si>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</si>
  <si>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</si>
  <si>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</si>
  <si>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</si>
  <si>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</si>
  <si>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</si>
  <si>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</si>
  <si>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</si>
  <si>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</si>
  <si>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</si>
  <si>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</si>
  <si>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</si>
  <si>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</si>
  <si>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</si>
  <si>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</si>
  <si>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</si>
  <si>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</si>
  <si>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</si>
  <si>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</si>
  <si>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</si>
  <si>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</si>
  <si>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</si>
  <si>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</si>
  <si>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</si>
  <si>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</si>
  <si>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</si>
  <si>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</si>
  <si>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</si>
  <si>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</si>
  <si>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</si>
  <si>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</si>
  <si>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</si>
  <si>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</si>
  <si>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</si>
  <si>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</si>
  <si>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</si>
  <si>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</si>
  <si>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</si>
  <si>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</si>
  <si>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</si>
  <si>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</si>
  <si>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</si>
  <si>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</si>
  <si>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</si>
  <si>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</si>
  <si>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</si>
  <si>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</si>
  <si>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</si>
  <si>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</si>
  <si>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</si>
  <si>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</si>
  <si>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</si>
  <si>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</si>
  <si>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</si>
  <si>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</si>
  <si>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</si>
  <si>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</si>
  <si>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</si>
  <si>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</si>
  <si>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</si>
  <si>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</si>
  <si>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</si>
  <si>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</si>
  <si>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</si>
  <si>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</si>
  <si>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</si>
  <si>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</si>
  <si>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</si>
  <si>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</si>
  <si>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</si>
  <si>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</si>
  <si>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</si>
  <si>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</si>
  <si>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</si>
  <si>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</si>
  <si>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</si>
  <si>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</si>
  <si>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</si>
  <si>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</si>
  <si>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</si>
  <si>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</si>
  <si>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</si>
  <si>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</si>
  <si>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</si>
  <si>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</si>
  <si>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</si>
  <si>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</si>
  <si>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</si>
  <si>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</si>
  <si>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</si>
  <si>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</si>
  <si>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</si>
  <si>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</si>
  <si>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</si>
  <si>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</si>
  <si>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</si>
  <si>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</si>
  <si>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</si>
  <si>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</si>
  <si>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</si>
  <si>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</si>
  <si>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</si>
  <si>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</si>
  <si>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</si>
  <si>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</si>
  <si>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</si>
  <si>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</si>
  <si>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</si>
  <si>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</si>
  <si>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</si>
  <si>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</si>
  <si>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</si>
  <si>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</si>
  <si>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</si>
  <si>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</si>
  <si>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</si>
  <si>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</si>
  <si>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</si>
  <si>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</si>
  <si>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</si>
  <si>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</si>
  <si>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</si>
  <si>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</si>
  <si>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</si>
  <si>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</si>
  <si>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</si>
  <si>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</si>
  <si>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</si>
  <si>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</si>
  <si>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</si>
  <si>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</si>
  <si>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</si>
  <si>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</si>
  <si>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</si>
  <si>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</si>
  <si>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</si>
  <si>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</si>
  <si>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</si>
  <si>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</si>
  <si>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</si>
  <si>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</si>
  <si>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</si>
  <si>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</si>
  <si>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</si>
  <si>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</si>
  <si>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</si>
  <si>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</si>
  <si>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</si>
  <si>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</si>
  <si>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</si>
  <si>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</si>
  <si>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</si>
  <si>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</si>
  <si>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</si>
  <si>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</si>
  <si>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</si>
  <si>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</si>
  <si>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</si>
  <si>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</si>
  <si>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</si>
  <si>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</si>
  <si>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</si>
  <si>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</si>
  <si>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</si>
  <si>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</si>
  <si>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</si>
  <si>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</si>
  <si>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</si>
  <si>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</si>
  <si>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</si>
  <si>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</si>
  <si>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</si>
  <si>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</si>
  <si>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</si>
  <si>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</si>
  <si>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</si>
  <si>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</si>
  <si>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</si>
  <si>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</si>
  <si>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</si>
  <si>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</si>
  <si>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</si>
  <si>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</si>
  <si>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</si>
  <si>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</si>
  <si>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</si>
  <si>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</si>
  <si>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</si>
  <si>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</si>
  <si>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</si>
  <si>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</si>
  <si>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</si>
  <si>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</si>
  <si>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</si>
  <si>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</si>
  <si>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</si>
  <si>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</si>
  <si>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</si>
  <si>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</si>
  <si>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</si>
  <si>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</si>
  <si>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</si>
  <si>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</si>
  <si>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</si>
  <si>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</si>
  <si>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</si>
  <si>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</si>
  <si>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</si>
  <si>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</si>
  <si>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</si>
  <si>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</si>
  <si>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</si>
  <si>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</si>
  <si>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</si>
  <si>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</si>
  <si>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</si>
  <si>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</si>
  <si>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</si>
  <si>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</si>
  <si>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</si>
  <si>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</si>
  <si>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</si>
  <si>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</si>
  <si>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</si>
  <si>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</si>
  <si>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</si>
  <si>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</si>
  <si>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</si>
  <si>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</si>
  <si>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</si>
  <si>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</si>
  <si>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</si>
  <si>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</si>
  <si>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</si>
  <si>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</si>
  <si>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</si>
  <si>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</si>
  <si>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</si>
  <si>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</si>
  <si>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</si>
  <si>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</si>
  <si>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</si>
  <si>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</si>
  <si>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</si>
  <si>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</si>
  <si>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</si>
  <si>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</si>
  <si>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</si>
  <si>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</si>
  <si>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</si>
  <si>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</si>
  <si>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</si>
  <si>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</si>
  <si>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</si>
  <si>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</si>
  <si>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</si>
  <si>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</si>
  <si>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</si>
  <si>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</si>
  <si>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</si>
  <si>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</si>
  <si>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</si>
  <si>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</si>
  <si>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</si>
  <si>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</si>
  <si>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</si>
  <si>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</si>
  <si>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</si>
  <si>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</si>
  <si>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</si>
  <si>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</si>
  <si>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</si>
  <si>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</si>
  <si>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</si>
  <si>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</si>
  <si>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</si>
  <si>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</si>
  <si>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</si>
  <si>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</si>
  <si>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</si>
  <si>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</si>
  <si>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</si>
  <si>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</si>
  <si>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</si>
  <si>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</si>
  <si>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</si>
  <si>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</si>
  <si>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</si>
  <si>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</si>
  <si>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</si>
  <si>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</si>
  <si>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</si>
  <si>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</si>
  <si>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</si>
  <si>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</si>
  <si>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</si>
  <si>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</si>
  <si>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</si>
  <si>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</si>
  <si>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</si>
  <si>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</si>
  <si>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</si>
  <si>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</si>
  <si>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</si>
  <si>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</si>
  <si>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</si>
  <si>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</si>
  <si>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</si>
  <si>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</si>
  <si>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</si>
  <si>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</si>
  <si>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</si>
  <si>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</si>
  <si>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</si>
  <si>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</si>
  <si>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</si>
  <si>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</si>
  <si>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</si>
  <si>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</si>
  <si>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</si>
  <si>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</si>
  <si>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</si>
  <si>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</si>
  <si>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</si>
  <si>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</si>
  <si>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</si>
  <si>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</si>
  <si>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</si>
  <si>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</si>
  <si>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</si>
  <si>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</si>
  <si>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</si>
  <si>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</si>
  <si>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</si>
  <si>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</si>
  <si>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</si>
  <si>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</si>
  <si>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</si>
  <si>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</si>
  <si>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</si>
  <si>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</si>
  <si>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</si>
  <si>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</si>
  <si>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</si>
  <si>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</si>
  <si>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</si>
  <si>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</si>
  <si>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</si>
  <si>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</si>
  <si>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</si>
  <si>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</si>
  <si>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</si>
  <si>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</si>
  <si>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</si>
  <si>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</si>
  <si>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</si>
  <si>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</si>
  <si>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</si>
  <si>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</si>
  <si>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</si>
  <si>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</si>
  <si>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</si>
  <si>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</si>
  <si>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</si>
  <si>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</si>
  <si>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</si>
  <si>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</si>
  <si>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</si>
  <si>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</si>
  <si>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</si>
  <si>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</si>
  <si>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</si>
  <si>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</si>
  <si>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</si>
  <si>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</si>
  <si>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</si>
  <si>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</si>
  <si>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</si>
  <si>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</si>
  <si>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</si>
  <si>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</si>
  <si>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</si>
  <si>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</si>
  <si>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</si>
  <si>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</si>
  <si>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</si>
  <si>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</si>
  <si>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</si>
  <si>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</si>
  <si>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</si>
  <si>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</si>
  <si>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</si>
  <si>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</si>
  <si>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</si>
  <si>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</si>
  <si>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</si>
  <si>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</si>
  <si>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</si>
  <si>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</si>
  <si>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</si>
  <si>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</si>
  <si>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</si>
  <si>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</si>
  <si>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</si>
  <si>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</si>
  <si>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</si>
  <si>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</si>
  <si>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</si>
  <si>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</si>
  <si>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</si>
  <si>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</si>
  <si>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</si>
  <si>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</si>
  <si>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</si>
  <si>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</si>
  <si>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</si>
  <si>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</si>
  <si>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</si>
  <si>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</si>
  <si>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</si>
  <si>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</si>
  <si>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</si>
  <si>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</si>
  <si>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</si>
  <si>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</si>
  <si>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</si>
  <si>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</si>
  <si>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</si>
  <si>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</si>
  <si>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</si>
  <si>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</si>
  <si>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</si>
  <si>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</si>
  <si>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</si>
  <si>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</si>
  <si>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</si>
  <si>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</si>
  <si>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</si>
  <si>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</si>
  <si>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</si>
  <si>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</si>
  <si>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</si>
  <si>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</si>
  <si>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</si>
  <si>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</si>
  <si>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</si>
  <si>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</si>
  <si>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</si>
  <si>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</si>
  <si>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</si>
  <si>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</si>
  <si>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</si>
  <si>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</si>
  <si>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</si>
  <si>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</si>
  <si>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</si>
  <si>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</si>
  <si>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</si>
  <si>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</si>
  <si>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</si>
  <si>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</si>
  <si>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</si>
  <si>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</si>
  <si>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</si>
  <si>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</si>
  <si>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</si>
  <si>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</si>
  <si>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</si>
  <si>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</si>
  <si>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</si>
  <si>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</si>
  <si>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</si>
  <si>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</si>
  <si>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</si>
  <si>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</si>
  <si>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</si>
  <si>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</si>
  <si>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</si>
  <si>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</si>
  <si>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</si>
  <si>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</si>
  <si>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</si>
  <si>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</si>
  <si>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</si>
  <si>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</si>
  <si>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</si>
  <si>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</si>
  <si>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</si>
  <si>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</si>
  <si>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</si>
  <si>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</si>
  <si>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</si>
  <si>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</si>
  <si>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</si>
  <si>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</si>
  <si>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</si>
  <si>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</si>
  <si>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</si>
  <si>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</si>
  <si>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</si>
  <si>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</si>
  <si>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</si>
  <si>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</si>
  <si>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</si>
  <si>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</si>
  <si>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</si>
  <si>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</si>
  <si>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</si>
  <si>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</si>
  <si>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</si>
  <si>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</si>
  <si>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</si>
  <si>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</si>
  <si>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</si>
  <si>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</si>
  <si>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</si>
  <si>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</si>
  <si>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</si>
  <si>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</si>
  <si>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</si>
  <si>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</si>
  <si>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</si>
  <si>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</si>
  <si>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</si>
  <si>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</si>
  <si>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</si>
  <si>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</si>
  <si>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</si>
  <si>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</si>
  <si>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</si>
  <si>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</si>
  <si>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</si>
  <si>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</si>
  <si>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</si>
  <si>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</si>
  <si>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</si>
  <si>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</si>
  <si>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</si>
  <si>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</si>
  <si>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</si>
  <si>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</si>
  <si>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</si>
  <si>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</si>
  <si>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</si>
  <si>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</si>
  <si>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</si>
  <si>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</si>
  <si>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</si>
  <si>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</si>
  <si>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</si>
  <si>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</si>
  <si>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</si>
  <si>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</si>
  <si>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</si>
  <si>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</si>
  <si>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</si>
  <si>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</si>
  <si>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</si>
  <si>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</si>
  <si>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</si>
  <si>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</si>
  <si>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</si>
  <si>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</si>
  <si>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</si>
  <si>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</si>
  <si>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</si>
  <si>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</si>
  <si>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</si>
  <si>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</si>
  <si>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</si>
  <si>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</si>
  <si>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</si>
  <si>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</si>
  <si>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</si>
  <si>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</si>
  <si>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</si>
  <si>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</si>
  <si>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</si>
  <si>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</si>
  <si>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</si>
  <si>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</si>
  <si>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</si>
  <si>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</si>
  <si>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</si>
  <si>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</si>
  <si>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</si>
  <si>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</si>
  <si>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</si>
  <si>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</si>
  <si>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</si>
  <si>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</si>
  <si>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</si>
  <si>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</si>
  <si>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</si>
  <si>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</si>
  <si>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</si>
  <si>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</si>
  <si>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</si>
  <si>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</si>
  <si>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</si>
  <si>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</si>
  <si>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</si>
  <si>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</si>
  <si>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</si>
  <si>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</si>
  <si>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</si>
  <si>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</si>
  <si>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</si>
  <si>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</si>
  <si>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</si>
  <si>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</si>
  <si>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</si>
  <si>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</si>
  <si>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</si>
  <si>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</si>
  <si>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</si>
  <si>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</si>
  <si>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</si>
  <si>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</si>
  <si>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</si>
  <si>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</si>
  <si>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</si>
  <si>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</si>
  <si>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</si>
  <si>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</si>
  <si>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</si>
  <si>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</si>
  <si>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</si>
  <si>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</si>
  <si>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</si>
  <si>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</si>
  <si>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</si>
  <si>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</si>
  <si>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</si>
  <si>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</si>
  <si>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</si>
  <si>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</si>
  <si>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</si>
  <si>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</si>
  <si>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</si>
  <si>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</si>
  <si>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</si>
  <si>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</si>
  <si>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</si>
  <si>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</si>
  <si>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</si>
  <si>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</si>
  <si>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</si>
  <si>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</si>
  <si>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</si>
  <si>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</si>
  <si>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</si>
  <si>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</si>
  <si>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</si>
  <si>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</si>
  <si>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</si>
  <si>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</si>
  <si>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</si>
  <si>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</si>
  <si>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</si>
  <si>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</si>
  <si>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</si>
  <si>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</si>
  <si>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</si>
  <si>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</si>
  <si>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</si>
  <si>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</si>
  <si>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</si>
  <si>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</si>
  <si>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</si>
  <si>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</si>
  <si>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</si>
  <si>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</si>
  <si>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</si>
  <si>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</si>
  <si>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</si>
  <si>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</si>
  <si>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</si>
  <si>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</si>
  <si>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</si>
  <si>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</si>
  <si>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</si>
  <si>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</si>
  <si>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</si>
  <si>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</si>
  <si>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</si>
  <si>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</si>
  <si>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</si>
  <si>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</si>
  <si>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</si>
  <si>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</si>
  <si>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</si>
  <si>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</si>
  <si>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</si>
  <si>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</si>
  <si>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</si>
  <si>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</si>
  <si>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</si>
  <si>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</si>
  <si>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</si>
  <si>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</si>
  <si>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</si>
  <si>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</si>
  <si>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</si>
  <si>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</si>
  <si>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</si>
  <si>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</si>
  <si>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</si>
  <si>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</si>
  <si>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</si>
  <si>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</si>
  <si>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</si>
  <si>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</si>
  <si>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</si>
  <si>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</si>
  <si>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</si>
  <si>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</si>
  <si>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</si>
  <si>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</si>
  <si>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</si>
  <si>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</si>
  <si>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</si>
  <si>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</si>
  <si>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</si>
  <si>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</si>
  <si>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</si>
  <si>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</si>
  <si>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</si>
  <si>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</si>
  <si>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</si>
  <si>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</si>
  <si>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</si>
  <si>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</si>
  <si>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</si>
  <si>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</si>
  <si>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</si>
  <si>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</si>
  <si>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</si>
  <si>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</si>
  <si>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</si>
  <si>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</si>
  <si>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</si>
  <si>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</si>
  <si>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</si>
  <si>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</si>
  <si>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</si>
  <si>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</si>
  <si>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</si>
  <si>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</si>
  <si>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</si>
  <si>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</si>
  <si>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</si>
  <si>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</si>
  <si>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</si>
  <si>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</si>
  <si>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</si>
  <si>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</si>
  <si>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</si>
  <si>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</si>
  <si>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</si>
  <si>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</si>
  <si>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</si>
  <si>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</si>
  <si>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</si>
  <si>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</si>
  <si>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</si>
  <si>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</si>
  <si>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</si>
  <si>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</si>
  <si>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</si>
  <si>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</si>
  <si>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</si>
  <si>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</si>
  <si>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</si>
  <si>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</si>
  <si>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</si>
  <si>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</si>
  <si>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</si>
  <si>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</si>
  <si>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</si>
  <si>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</si>
  <si>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</si>
  <si>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</si>
  <si>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</si>
  <si>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</si>
  <si>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</si>
  <si>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</si>
  <si>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</si>
  <si>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</si>
  <si>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</si>
  <si>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</si>
  <si>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</si>
  <si>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</si>
  <si>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</si>
  <si>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</si>
  <si>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</si>
  <si>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</si>
  <si>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</si>
  <si>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</si>
  <si>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</si>
  <si>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</si>
  <si>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</si>
  <si>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</si>
  <si>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</si>
  <si>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</si>
  <si>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</si>
  <si>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</si>
  <si>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</si>
  <si>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</si>
  <si>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</si>
  <si>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</si>
  <si>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</si>
  <si>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</si>
  <si>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</si>
  <si>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</si>
  <si>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</si>
  <si>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</si>
  <si>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</si>
  <si>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</si>
  <si>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</si>
  <si>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</si>
  <si>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</si>
  <si>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</si>
  <si>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</si>
  <si>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</si>
  <si>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</si>
  <si>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</si>
  <si>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</si>
  <si>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</si>
  <si>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</si>
  <si>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</si>
  <si>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</si>
  <si>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</si>
  <si>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</si>
  <si>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</si>
  <si>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</si>
  <si>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</si>
  <si>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</si>
  <si>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</si>
  <si>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</si>
  <si>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</si>
  <si>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</si>
  <si>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</si>
  <si>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</si>
  <si>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</si>
  <si>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</si>
  <si>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</si>
  <si>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</si>
  <si>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</si>
  <si>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</si>
  <si>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</si>
  <si>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</si>
  <si>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</si>
  <si>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</si>
  <si>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</si>
  <si>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</si>
  <si>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</si>
  <si>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</si>
  <si>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</si>
  <si>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</si>
  <si>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</si>
  <si>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</si>
  <si>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</si>
  <si>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</si>
  <si>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</si>
  <si>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</si>
  <si>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</si>
  <si>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</si>
  <si>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</si>
  <si>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</si>
  <si>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</si>
  <si>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</si>
  <si>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</si>
  <si>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</si>
  <si>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</si>
  <si>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</si>
  <si>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</si>
  <si>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</si>
  <si>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</si>
  <si>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</si>
  <si>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</si>
  <si>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</si>
  <si>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</si>
  <si>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</si>
  <si>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</si>
  <si>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</si>
  <si>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</si>
  <si>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</si>
  <si>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</si>
  <si>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</si>
  <si>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</si>
  <si>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</si>
  <si>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</si>
  <si>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</si>
  <si>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</si>
  <si>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</si>
  <si>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</si>
  <si>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</si>
  <si>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</si>
  <si>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</si>
  <si>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</si>
  <si>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</si>
  <si>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</si>
  <si>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</si>
  <si>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</si>
  <si>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</si>
  <si>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</si>
  <si>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</si>
  <si>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</si>
  <si>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</si>
  <si>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</si>
  <si>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</si>
  <si>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</si>
  <si>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</si>
  <si>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</si>
  <si>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</si>
  <si>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</si>
  <si>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</si>
  <si>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</si>
  <si>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</si>
  <si>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</si>
  <si>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</si>
  <si>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</si>
  <si>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</si>
  <si>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</si>
  <si>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</si>
  <si>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</si>
  <si>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</si>
  <si>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</si>
  <si>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</si>
  <si>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</si>
  <si>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</si>
  <si>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</si>
  <si>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</si>
  <si>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</si>
  <si>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</si>
  <si>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</si>
  <si>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</si>
  <si>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</si>
  <si>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</si>
  <si>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</si>
  <si>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</si>
  <si>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</si>
  <si>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</si>
  <si>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</si>
  <si>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</si>
  <si>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</si>
  <si>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</si>
  <si>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</si>
  <si>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</si>
  <si>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</si>
  <si>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</si>
  <si>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</si>
  <si>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</si>
  <si>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</si>
  <si>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</si>
  <si>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</si>
  <si>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</si>
  <si>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</si>
  <si>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</si>
  <si>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</si>
  <si>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</si>
  <si>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</si>
  <si>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</si>
  <si>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</si>
  <si>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</si>
  <si>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</si>
  <si>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</si>
  <si>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</si>
  <si>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</si>
  <si>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</si>
  <si>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</si>
  <si>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</si>
  <si>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</si>
  <si>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</si>
  <si>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</si>
  <si>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</si>
  <si>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</si>
  <si>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</si>
  <si>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</si>
  <si>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</si>
  <si>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</si>
  <si>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</si>
  <si>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</si>
  <si>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</si>
  <si>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</si>
  <si>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</si>
  <si>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</si>
  <si>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</si>
  <si>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</si>
  <si>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</si>
  <si>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</si>
  <si>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</si>
  <si>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</si>
  <si>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</si>
  <si>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</si>
  <si>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</si>
  <si>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</si>
  <si>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</si>
  <si>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</si>
  <si>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</si>
  <si>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</si>
  <si>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</si>
  <si>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</si>
  <si>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</si>
  <si>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</si>
  <si>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</si>
  <si>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</si>
  <si>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</si>
  <si>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</si>
  <si>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</si>
  <si>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</si>
  <si>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</si>
  <si>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</si>
  <si>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</si>
  <si>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</si>
  <si>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</si>
  <si>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</si>
  <si>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</si>
  <si>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</si>
  <si>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</si>
  <si>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</si>
  <si>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</si>
  <si>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</si>
  <si>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</si>
  <si>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</si>
  <si>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</si>
  <si>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</si>
  <si>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</si>
  <si>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</si>
  <si>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</si>
  <si>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</si>
  <si>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</si>
  <si>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</si>
  <si>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</si>
  <si>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</si>
  <si>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</si>
  <si>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</si>
  <si>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</si>
  <si>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</si>
  <si>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</si>
  <si>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</si>
  <si>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</si>
  <si>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</si>
  <si>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</si>
  <si>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</si>
  <si>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</si>
  <si>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</si>
  <si>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</si>
  <si>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</si>
  <si>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</si>
  <si>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</si>
  <si>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</si>
  <si>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</si>
  <si>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</si>
  <si>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</si>
  <si>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</si>
  <si>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</si>
  <si>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</si>
  <si>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</si>
  <si>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</si>
  <si>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</si>
  <si>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</si>
  <si>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</si>
  <si>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</si>
  <si>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</si>
  <si>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</si>
  <si>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</si>
  <si>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</si>
  <si>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</si>
  <si>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</si>
  <si>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</si>
  <si>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</si>
  <si>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</si>
  <si>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</si>
  <si>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</si>
  <si>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</si>
  <si>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</si>
  <si>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</si>
  <si>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</si>
  <si>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</si>
  <si>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</si>
  <si>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</si>
  <si>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</si>
  <si>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</si>
  <si>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</si>
  <si>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</si>
  <si>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</si>
  <si>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</si>
  <si>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</si>
  <si>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</si>
  <si>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</si>
  <si>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</si>
  <si>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</si>
  <si>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</si>
  <si>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</si>
  <si>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</si>
  <si>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</si>
  <si>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</si>
  <si>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</si>
  <si>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</si>
  <si>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</si>
  <si>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</si>
  <si>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</si>
  <si>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</si>
  <si>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</si>
  <si>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</si>
  <si>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</si>
  <si>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</si>
  <si>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</si>
  <si>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</si>
  <si>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</si>
  <si>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</si>
  <si>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</si>
  <si>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</si>
  <si>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</si>
  <si>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</si>
  <si>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</si>
  <si>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</si>
  <si>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</si>
  <si>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</si>
  <si>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</si>
  <si>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</si>
  <si>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</si>
  <si>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</si>
  <si>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</si>
  <si>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</si>
  <si>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</si>
  <si>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</si>
  <si>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</si>
  <si>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</si>
  <si>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</si>
  <si>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</si>
  <si>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</si>
  <si>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</si>
  <si>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</si>
  <si>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</si>
  <si>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</si>
  <si>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</si>
  <si>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</si>
  <si>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</si>
  <si>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</si>
  <si>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</si>
  <si>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</si>
  <si>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</si>
  <si>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</si>
  <si>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</si>
  <si>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</si>
  <si>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</si>
  <si>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</si>
  <si>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</si>
  <si>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</si>
  <si>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</si>
  <si>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</si>
  <si>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</si>
  <si>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</si>
  <si>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</si>
  <si>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</si>
  <si>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</si>
  <si>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</si>
  <si>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</si>
  <si>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</si>
  <si>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</si>
  <si>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</si>
  <si>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</si>
  <si>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</si>
  <si>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</si>
  <si>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</si>
  <si>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</si>
  <si>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</si>
  <si>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</si>
  <si>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</si>
  <si>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</si>
  <si>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</si>
  <si>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</si>
  <si>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</si>
  <si>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</si>
  <si>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</si>
  <si>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</si>
  <si>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</si>
  <si>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</si>
  <si>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</si>
  <si>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</si>
  <si>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</si>
  <si>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</si>
  <si>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</si>
  <si>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</si>
  <si>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</si>
  <si>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</si>
  <si>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</si>
  <si>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</si>
  <si>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</si>
  <si>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</si>
  <si>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</si>
  <si>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</si>
  <si>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</si>
  <si>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</si>
  <si>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</si>
  <si>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</si>
  <si>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</si>
  <si>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</si>
  <si>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</si>
  <si>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</si>
  <si>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</si>
  <si>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</si>
  <si>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</si>
  <si>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</si>
  <si>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</si>
  <si>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</si>
  <si>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</si>
  <si>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</si>
  <si>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</si>
  <si>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</si>
  <si>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</si>
  <si>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</si>
  <si>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</si>
  <si>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</si>
  <si>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</si>
  <si>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</si>
  <si>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</si>
  <si>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</si>
  <si>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</si>
  <si>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</si>
  <si>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</si>
  <si>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</si>
  <si>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</si>
  <si>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</si>
  <si>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</si>
  <si>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</si>
  <si>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</si>
  <si>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</si>
  <si>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</si>
  <si>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</si>
  <si>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</si>
  <si>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</si>
  <si>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</si>
  <si>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</si>
  <si>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</si>
  <si>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</si>
  <si>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</si>
  <si>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</si>
  <si>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</si>
  <si>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</si>
  <si>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</si>
  <si>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</si>
  <si>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</si>
  <si>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</si>
  <si>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</si>
  <si>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</si>
  <si>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</si>
  <si>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</si>
  <si>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</si>
  <si>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</si>
  <si>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</si>
  <si>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</si>
  <si>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</si>
  <si>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</si>
  <si>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</si>
  <si>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</si>
  <si>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</si>
  <si>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</si>
  <si>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</si>
  <si>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</si>
  <si>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</si>
  <si>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</si>
  <si>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</si>
  <si>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</si>
  <si>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</si>
  <si>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</si>
  <si>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</si>
  <si>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</si>
  <si>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</si>
  <si>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</si>
  <si>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</si>
  <si>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</si>
  <si>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</si>
  <si>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</si>
  <si>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</si>
  <si>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</si>
  <si>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</si>
  <si>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</si>
  <si>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</si>
  <si>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</si>
  <si>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</si>
  <si>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</si>
  <si>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</si>
  <si>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</si>
  <si>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</si>
  <si>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</si>
  <si>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</si>
  <si>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</si>
  <si>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</si>
  <si>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</si>
  <si>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</si>
  <si>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</si>
  <si>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</si>
  <si>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</si>
  <si>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</si>
  <si>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</si>
  <si>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</si>
  <si>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</si>
  <si>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</si>
  <si>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</si>
  <si>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</si>
  <si>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</si>
  <si>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</si>
  <si>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</si>
  <si>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</si>
  <si>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</si>
  <si>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</si>
  <si>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</si>
  <si>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</si>
  <si>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</si>
  <si>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</si>
  <si>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</si>
  <si>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</si>
  <si>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</si>
  <si>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</si>
  <si>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</si>
  <si>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</si>
  <si>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</si>
  <si>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</si>
  <si>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</si>
  <si>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</si>
  <si>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</si>
  <si>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</si>
  <si>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</si>
  <si>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</si>
  <si>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</si>
  <si>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</si>
  <si>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</si>
  <si>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</si>
  <si>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</si>
  <si>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</si>
  <si>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</si>
  <si>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</si>
  <si>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</si>
  <si>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</si>
  <si>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</si>
  <si>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</si>
  <si>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</si>
  <si>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</si>
  <si>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</si>
  <si>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</si>
  <si>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</si>
  <si>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</si>
  <si>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</si>
  <si>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</si>
  <si>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</si>
  <si>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</si>
  <si>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</si>
  <si>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</si>
  <si>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</si>
  <si>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</si>
  <si>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</si>
  <si>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</si>
  <si>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</si>
  <si>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</si>
  <si>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</si>
  <si>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</si>
  <si>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</si>
  <si>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</si>
  <si>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</si>
  <si>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</si>
  <si>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</si>
  <si>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</si>
  <si>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</si>
  <si>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</si>
  <si>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</si>
  <si>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</si>
  <si>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</si>
  <si>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</si>
  <si>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</si>
  <si>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</si>
  <si>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</si>
  <si>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</si>
  <si>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</si>
  <si>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</si>
  <si>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</si>
  <si>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</si>
  <si>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</si>
  <si>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</si>
  <si>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</si>
  <si>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</si>
  <si>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</si>
  <si>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</si>
  <si>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</si>
  <si>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</si>
  <si>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</si>
  <si>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</si>
  <si>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</si>
  <si>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</si>
  <si>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</si>
  <si>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</si>
  <si>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</si>
  <si>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</si>
  <si>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</si>
  <si>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</si>
  <si>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</si>
  <si>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</si>
  <si>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</si>
  <si>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</si>
  <si>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</si>
  <si>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</si>
  <si>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</si>
  <si>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</si>
  <si>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</si>
  <si>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</si>
  <si>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</si>
  <si>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</si>
  <si>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</si>
  <si>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</si>
  <si>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</si>
  <si>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</si>
  <si>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</si>
  <si>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</si>
  <si>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</si>
  <si>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</si>
  <si>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</si>
  <si>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</si>
  <si>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</si>
  <si>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</si>
  <si>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</si>
  <si>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</si>
  <si>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</si>
  <si>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</si>
  <si>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</si>
  <si>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</si>
  <si>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</si>
  <si>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</si>
  <si>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</si>
  <si>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</si>
  <si>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</si>
  <si>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</si>
  <si>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</si>
  <si>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</si>
  <si>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</si>
  <si>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</si>
  <si>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</si>
  <si>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</si>
  <si>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</si>
  <si>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</si>
  <si>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</si>
  <si>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</si>
  <si>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</si>
  <si>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</si>
  <si>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</si>
  <si>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</si>
  <si>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</si>
  <si>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</si>
  <si>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</si>
  <si>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</si>
  <si>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</si>
  <si>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</si>
  <si>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</si>
  <si>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</si>
  <si>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</si>
  <si>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</si>
  <si>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</si>
  <si>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</si>
  <si>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</si>
  <si>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</si>
  <si>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</si>
  <si>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</si>
  <si>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</si>
  <si>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</si>
  <si>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</si>
  <si>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</si>
  <si>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</si>
  <si>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</si>
  <si>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</si>
  <si>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</si>
  <si>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</si>
  <si>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</si>
  <si>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</si>
  <si>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</si>
  <si>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</si>
  <si>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</si>
  <si>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</si>
  <si>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</si>
  <si>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</si>
  <si>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</si>
  <si>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</si>
  <si>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</si>
  <si>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</si>
  <si>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</si>
  <si>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</si>
  <si>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</si>
  <si>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</si>
  <si>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</si>
  <si>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</si>
  <si>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</si>
  <si>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</si>
  <si>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</si>
  <si>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</si>
  <si>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</si>
  <si>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</si>
  <si>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</si>
  <si>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</si>
  <si>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</si>
  <si>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</si>
  <si>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</si>
  <si>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</si>
  <si>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</si>
  <si>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</si>
  <si>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</si>
  <si>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</si>
  <si>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</si>
  <si>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</si>
  <si>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</si>
  <si>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</si>
  <si>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</si>
  <si>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</si>
  <si>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</si>
  <si>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</si>
  <si>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</si>
  <si>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</si>
  <si>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</si>
  <si>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</si>
  <si>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</si>
  <si>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</si>
  <si>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</si>
  <si>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</si>
  <si>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</si>
  <si>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</si>
  <si>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</si>
  <si>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</si>
  <si>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</si>
  <si>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</si>
  <si>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</si>
  <si>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</si>
  <si>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</si>
  <si>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</si>
  <si>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</si>
  <si>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</si>
  <si>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</si>
  <si>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</si>
  <si>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</si>
  <si>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</si>
  <si>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</si>
  <si>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</si>
  <si>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</si>
  <si>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</si>
  <si>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</si>
  <si>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</si>
  <si>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</si>
  <si>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</si>
  <si>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</si>
  <si>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</si>
  <si>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</si>
  <si>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</si>
  <si>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</si>
  <si>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</si>
  <si>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</si>
  <si>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</si>
  <si>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</si>
  <si>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</si>
  <si>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</si>
  <si>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</si>
  <si>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</si>
  <si>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</si>
  <si>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</si>
  <si>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</si>
  <si>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</si>
  <si>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</si>
  <si>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</si>
  <si>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</si>
  <si>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</si>
  <si>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</si>
  <si>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</si>
  <si>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</si>
  <si>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</si>
  <si>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</si>
  <si>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</si>
  <si>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</si>
  <si>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</si>
  <si>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</si>
  <si>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</si>
  <si>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</si>
  <si>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</si>
  <si>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</si>
  <si>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</si>
  <si>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</si>
  <si>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</si>
  <si>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</si>
  <si>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</si>
  <si>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</si>
  <si>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</si>
  <si>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</si>
  <si>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</si>
  <si>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</si>
  <si>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</si>
  <si>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</si>
  <si>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</si>
  <si>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</si>
  <si>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</si>
  <si>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</si>
  <si>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</si>
  <si>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</si>
  <si>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</si>
  <si>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</si>
  <si>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</si>
  <si>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</si>
  <si>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</si>
  <si>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</si>
  <si>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</si>
  <si>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</si>
  <si>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</si>
  <si>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</si>
  <si>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</si>
  <si>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</si>
  <si>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</si>
  <si>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</si>
  <si>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</si>
  <si>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</si>
  <si>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</si>
  <si>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</si>
  <si>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</si>
  <si>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</si>
  <si>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</si>
  <si>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</si>
  <si>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</si>
  <si>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</si>
  <si>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</si>
  <si>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</si>
  <si>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</si>
  <si>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</si>
  <si>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</si>
  <si>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</si>
  <si>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</si>
  <si>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</si>
  <si>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</si>
  <si>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</si>
  <si>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</si>
  <si>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</si>
  <si>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</si>
  <si>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</si>
  <si>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</si>
  <si>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</si>
  <si>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</si>
  <si>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</si>
  <si>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</si>
  <si>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</si>
  <si>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</si>
  <si>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</si>
  <si>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</si>
  <si>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</si>
  <si>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</si>
  <si>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</si>
  <si>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</si>
  <si>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</si>
  <si>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</si>
  <si>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</si>
  <si>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</si>
  <si>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</si>
  <si>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</si>
  <si>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</si>
  <si>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</si>
  <si>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</si>
  <si>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</si>
  <si>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</si>
  <si>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</si>
  <si>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</si>
  <si>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</si>
  <si>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</si>
  <si>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</si>
  <si>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</si>
  <si>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</si>
  <si>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</si>
  <si>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</si>
  <si>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</si>
  <si>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</si>
  <si>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</si>
  <si>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</si>
  <si>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</si>
  <si>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</si>
  <si>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</si>
  <si>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</si>
  <si>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</si>
  <si>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</si>
  <si>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</si>
  <si>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</si>
  <si>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</si>
  <si>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</si>
  <si>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</si>
  <si>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</si>
  <si>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</si>
  <si>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</si>
  <si>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</si>
  <si>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</si>
  <si>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</si>
  <si>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</si>
  <si>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</si>
  <si>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</si>
  <si>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</si>
  <si>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</si>
  <si>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</si>
  <si>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</si>
  <si>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</si>
  <si>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</si>
  <si>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</si>
  <si>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</si>
  <si>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</si>
  <si>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</si>
  <si>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</si>
  <si>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</si>
  <si>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</si>
  <si>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</si>
  <si>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</si>
  <si>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</si>
  <si>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</si>
  <si>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</si>
  <si>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</si>
  <si>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</si>
  <si>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</si>
  <si>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</si>
  <si>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</si>
  <si>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</si>
  <si>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</si>
  <si>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</si>
  <si>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</si>
  <si>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</si>
  <si>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</si>
  <si>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</si>
  <si>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</si>
  <si>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</si>
  <si>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</si>
  <si>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</si>
  <si>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</si>
  <si>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</si>
  <si>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</si>
  <si>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</si>
  <si>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</si>
  <si>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</si>
  <si>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</si>
  <si>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</si>
  <si>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</si>
  <si>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</si>
  <si>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</si>
  <si>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</si>
  <si>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</si>
  <si>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</si>
  <si>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</si>
  <si>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</si>
  <si>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</si>
  <si>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</si>
  <si>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</si>
  <si>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</si>
  <si>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</si>
  <si>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</si>
  <si>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</si>
  <si>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</si>
  <si>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</si>
  <si>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</si>
  <si>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</si>
  <si>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</si>
  <si>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</si>
  <si>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</si>
  <si>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</si>
  <si>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</si>
  <si>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</si>
  <si>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</si>
  <si>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</si>
  <si>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</si>
  <si>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</si>
  <si>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</si>
  <si>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</si>
  <si>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</si>
  <si>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</si>
  <si>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</si>
  <si>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</si>
  <si>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</si>
  <si>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</si>
  <si>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</si>
  <si>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</si>
  <si>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</si>
  <si>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</si>
  <si>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</si>
  <si>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</si>
  <si>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</si>
  <si>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</si>
  <si>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</si>
  <si>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</si>
  <si>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</si>
  <si>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</si>
  <si>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</si>
  <si>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</si>
  <si>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</si>
  <si>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</si>
  <si>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</si>
  <si>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</si>
  <si>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</si>
  <si>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</si>
  <si>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</si>
  <si>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</si>
  <si>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</si>
  <si>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</si>
  <si>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</si>
  <si>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</si>
  <si>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</si>
  <si>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</si>
  <si>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</si>
  <si>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</si>
  <si>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</si>
  <si>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</si>
  <si>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</si>
  <si>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</si>
  <si>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</si>
  <si>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</si>
  <si>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</si>
  <si>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</si>
  <si>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</si>
  <si>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</si>
  <si>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</si>
  <si>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</si>
  <si>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</si>
  <si>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</si>
  <si>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</si>
  <si>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</si>
  <si>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</si>
  <si>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</si>
  <si>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</si>
  <si>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</si>
  <si>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</si>
  <si>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</si>
  <si>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</si>
  <si>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</si>
  <si>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</si>
  <si>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</si>
  <si>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</si>
  <si>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</si>
  <si>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</si>
  <si>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</si>
  <si>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</si>
  <si>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</si>
  <si>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</si>
  <si>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</si>
  <si>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</si>
  <si>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</si>
  <si>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</si>
  <si>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</si>
  <si>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</si>
  <si>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</si>
  <si>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</si>
  <si>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</si>
  <si>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</si>
  <si>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</si>
  <si>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</si>
  <si>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</si>
  <si>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</si>
  <si>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</si>
  <si>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</si>
  <si>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</si>
  <si>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</si>
  <si>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</si>
  <si>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</si>
  <si>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</si>
  <si>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</si>
  <si>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</si>
  <si>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</si>
  <si>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</si>
  <si>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</si>
  <si>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</si>
  <si>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</si>
  <si>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</si>
  <si>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</si>
  <si>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</si>
  <si>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</si>
  <si>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</si>
  <si>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</si>
  <si>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</si>
  <si>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</si>
  <si>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</si>
  <si>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</si>
  <si>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</si>
  <si>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</si>
  <si>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</si>
  <si>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</si>
  <si>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</si>
  <si>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</si>
  <si>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</si>
  <si>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</si>
  <si>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</si>
  <si>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</si>
  <si>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</si>
  <si>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</si>
  <si>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</si>
  <si>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</si>
  <si>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</si>
  <si>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</si>
  <si>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</si>
  <si>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</si>
  <si>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</si>
  <si>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</si>
  <si>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</si>
  <si>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</si>
  <si>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</si>
  <si>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</si>
  <si>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</si>
  <si>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</si>
  <si>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</si>
  <si>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</si>
  <si>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</si>
  <si>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</si>
  <si>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</si>
  <si>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</si>
  <si>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</si>
  <si>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</si>
  <si>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</si>
  <si>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</si>
  <si>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</si>
  <si>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</si>
  <si>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</si>
  <si>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</si>
  <si>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</si>
  <si>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</si>
  <si>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</si>
  <si>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</si>
  <si>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</si>
  <si>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</si>
  <si>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</si>
  <si>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</si>
  <si>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</si>
  <si>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</si>
  <si>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</si>
  <si>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</si>
  <si>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</si>
  <si>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</si>
  <si>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</si>
  <si>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</si>
  <si>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</si>
  <si>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</si>
  <si>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</si>
  <si>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</si>
  <si>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</si>
  <si>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</si>
  <si>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</si>
  <si>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</si>
  <si>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</si>
  <si>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</si>
  <si>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</si>
  <si>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</si>
  <si>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</si>
  <si>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</si>
  <si>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</si>
  <si>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</si>
  <si>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</si>
  <si>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</si>
  <si>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</si>
  <si>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</si>
  <si>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</si>
  <si>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</si>
  <si>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</si>
  <si>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</si>
  <si>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</si>
  <si>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</si>
  <si>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</si>
  <si>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</si>
  <si>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</si>
  <si>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</si>
  <si>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</si>
  <si>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</si>
  <si>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</si>
  <si>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</si>
  <si>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</si>
  <si>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</si>
  <si>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</si>
  <si>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</si>
  <si>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</si>
  <si>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</si>
  <si>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</si>
  <si>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</si>
  <si>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</si>
  <si>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</si>
  <si>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</si>
  <si>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</si>
  <si>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</si>
  <si>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</si>
  <si>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</si>
  <si>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</si>
  <si>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</si>
  <si>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</si>
  <si>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</si>
  <si>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</si>
  <si>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</si>
  <si>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</si>
  <si>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</si>
  <si>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</si>
  <si>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</si>
  <si>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</si>
  <si>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</si>
  <si>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</si>
  <si>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</si>
  <si>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</si>
  <si>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</si>
  <si>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</si>
  <si>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</si>
  <si>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</si>
  <si>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</si>
  <si>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</si>
  <si>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</si>
  <si>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</si>
  <si>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</si>
  <si>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</si>
  <si>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</si>
  <si>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</si>
  <si>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</si>
  <si>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</si>
  <si>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</si>
  <si>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</si>
  <si>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</si>
  <si>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</si>
  <si>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</si>
  <si>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</si>
  <si>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</si>
  <si>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</si>
  <si>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</si>
  <si>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</si>
  <si>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</si>
  <si>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</si>
  <si>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</si>
  <si>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</si>
  <si>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</si>
  <si>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</si>
  <si>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</si>
  <si>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</si>
  <si>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</si>
  <si>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</si>
  <si>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</si>
  <si>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</si>
  <si>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</si>
  <si>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</si>
  <si>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</si>
  <si>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</si>
  <si>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</si>
  <si>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</si>
  <si>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</si>
  <si>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</si>
  <si>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</si>
  <si>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</si>
  <si>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</si>
  <si>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</si>
  <si>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</si>
  <si>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</si>
  <si>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</si>
  <si>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</si>
  <si>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</si>
  <si>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</si>
  <si>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</si>
  <si>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</si>
  <si>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</si>
  <si>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</si>
  <si>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</si>
  <si>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</si>
  <si>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</si>
  <si>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</si>
  <si>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</si>
  <si>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</si>
  <si>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</si>
  <si>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</si>
  <si>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</si>
  <si>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</si>
  <si>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</si>
  <si>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</si>
  <si>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</si>
  <si>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</si>
  <si>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</si>
  <si>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</si>
  <si>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</si>
  <si>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</si>
  <si>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</si>
  <si>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</si>
  <si>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</si>
  <si>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</si>
  <si>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</si>
  <si>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</si>
  <si>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</si>
  <si>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</si>
  <si>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</si>
  <si>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</si>
  <si>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</si>
  <si>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</si>
  <si>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</si>
  <si>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</si>
  <si>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</si>
  <si>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</si>
  <si>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</si>
  <si>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</si>
  <si>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</si>
  <si>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</si>
  <si>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</si>
  <si>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</si>
  <si>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</si>
  <si>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</si>
  <si>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</si>
  <si>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</si>
  <si>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</si>
  <si>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</si>
  <si>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</si>
  <si>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</si>
  <si>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</si>
  <si>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</si>
  <si>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</si>
  <si>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</si>
  <si>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</si>
  <si>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</si>
  <si>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</si>
  <si>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</si>
  <si>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</si>
  <si>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</si>
  <si>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</si>
  <si>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</si>
  <si>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</si>
  <si>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</si>
  <si>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</si>
  <si>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</si>
  <si>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</si>
  <si>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</si>
  <si>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</si>
  <si>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</si>
  <si>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</si>
  <si>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</si>
  <si>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</si>
  <si>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</si>
  <si>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</si>
  <si>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</si>
  <si>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</si>
  <si>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</si>
  <si>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</si>
  <si>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</si>
  <si>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</si>
  <si>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</si>
  <si>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</si>
  <si>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</si>
  <si>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</si>
  <si>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</si>
  <si>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</si>
  <si>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</si>
  <si>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</si>
  <si>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</si>
  <si>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</si>
  <si>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</si>
  <si>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</si>
  <si>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</si>
  <si>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</si>
  <si>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</si>
  <si>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</si>
  <si>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</si>
  <si>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</si>
  <si>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</si>
  <si>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</si>
  <si>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</si>
  <si>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</si>
  <si>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</si>
  <si>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</si>
  <si>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</si>
  <si>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</si>
  <si>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</si>
  <si>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</si>
  <si>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</si>
  <si>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</si>
  <si>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</si>
  <si>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</si>
  <si>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</si>
  <si>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</si>
  <si>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</si>
  <si>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</si>
  <si>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</si>
  <si>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</si>
  <si>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</si>
  <si>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</si>
  <si>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</si>
  <si>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</si>
  <si>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</si>
  <si>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</si>
  <si>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</si>
  <si>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</si>
  <si>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</si>
  <si>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</si>
  <si>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</si>
  <si>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</si>
  <si>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</si>
  <si>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</si>
  <si>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</si>
  <si>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</si>
  <si>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</si>
  <si>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</si>
  <si>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</si>
  <si>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</si>
  <si>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</si>
  <si>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</si>
  <si>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</si>
  <si>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</si>
  <si>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</si>
  <si>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</si>
  <si>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</si>
  <si>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</si>
  <si>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</si>
  <si>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</si>
  <si>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</si>
  <si>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</si>
  <si>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</si>
  <si>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</si>
  <si>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</si>
  <si>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</si>
  <si>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</si>
  <si>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</si>
  <si>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</si>
  <si>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</si>
  <si>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</si>
  <si>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</si>
  <si>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</si>
  <si>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</si>
  <si>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</si>
  <si>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</si>
  <si>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</si>
  <si>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</si>
  <si>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</si>
  <si>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</si>
  <si>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</si>
  <si>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</si>
  <si>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</si>
  <si>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</si>
  <si>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</si>
  <si>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</si>
  <si>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</si>
  <si>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</si>
  <si>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</si>
  <si>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</si>
  <si>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</si>
  <si>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</si>
  <si>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</si>
  <si>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</si>
  <si>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</si>
  <si>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</si>
  <si>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</si>
  <si>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</si>
  <si>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</si>
  <si>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</si>
  <si>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</si>
  <si>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</si>
  <si>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</si>
  <si>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</si>
  <si>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</si>
  <si>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</si>
  <si>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</si>
  <si>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</si>
  <si>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</si>
  <si>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</si>
  <si>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</si>
  <si>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</si>
  <si>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</si>
  <si>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</si>
  <si>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</si>
  <si>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</si>
  <si>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</si>
  <si>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</si>
  <si>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</si>
  <si>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</si>
  <si>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</si>
  <si>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</si>
  <si>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</si>
  <si>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</si>
  <si>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</si>
  <si>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</si>
  <si>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</si>
  <si>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</si>
  <si>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</si>
  <si>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</si>
  <si>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</si>
  <si>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</si>
  <si>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</si>
  <si>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</si>
  <si>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</si>
  <si>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</si>
  <si>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</si>
  <si>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</si>
  <si>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</si>
  <si>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</si>
  <si>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</si>
  <si>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</si>
  <si>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</si>
  <si>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</si>
  <si>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</si>
  <si>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</si>
  <si>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</si>
  <si>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</si>
  <si>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</si>
  <si>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</si>
  <si>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</si>
  <si>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</si>
  <si>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</si>
  <si>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</si>
  <si>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</si>
  <si>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</si>
  <si>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</si>
  <si>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</si>
  <si>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</si>
  <si>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</si>
  <si>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</si>
  <si>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</si>
  <si>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</si>
  <si>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</si>
  <si>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</si>
  <si>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</si>
  <si>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</si>
  <si>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</si>
  <si>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</si>
  <si>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</si>
  <si>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</si>
  <si>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</si>
  <si>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</si>
  <si>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</si>
  <si>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</si>
  <si>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</si>
  <si>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</si>
  <si>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</si>
  <si>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</si>
  <si>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</si>
  <si>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</si>
  <si>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</si>
  <si>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</si>
  <si>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</si>
  <si>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</si>
  <si>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</si>
  <si>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</si>
  <si>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</si>
  <si>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</si>
  <si>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</si>
  <si>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</si>
  <si>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</si>
  <si>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</si>
  <si>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</si>
  <si>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</si>
  <si>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</si>
  <si>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</si>
  <si>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</si>
  <si>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</si>
  <si>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</si>
  <si>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</si>
  <si>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</si>
  <si>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</si>
  <si>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</si>
  <si>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</si>
  <si>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</si>
  <si>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</si>
  <si>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</si>
  <si>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</si>
  <si>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</si>
  <si>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</si>
  <si>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</si>
  <si>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</si>
  <si>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</si>
  <si>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</si>
  <si>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</si>
  <si>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</si>
  <si>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</si>
  <si>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</si>
  <si>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</si>
  <si>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</si>
  <si>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</si>
  <si>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</si>
  <si>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</si>
  <si>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</si>
  <si>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</si>
  <si>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</si>
  <si>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</si>
  <si>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</si>
  <si>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</si>
  <si>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</si>
  <si>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</si>
  <si>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</si>
  <si>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</si>
  <si>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</si>
  <si>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</si>
  <si>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</si>
  <si>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</si>
  <si>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</si>
  <si>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</si>
  <si>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</si>
  <si>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</si>
  <si>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</si>
  <si>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</si>
  <si>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</si>
  <si>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</si>
  <si>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</si>
  <si>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</si>
  <si>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</si>
  <si>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</si>
  <si>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</si>
  <si>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</si>
  <si>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</si>
  <si>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</si>
  <si>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</si>
  <si>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</si>
  <si>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</si>
  <si>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</si>
  <si>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</si>
  <si>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</si>
  <si>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</si>
  <si>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</si>
  <si>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</si>
  <si>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</si>
  <si>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</si>
  <si>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</si>
  <si>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</si>
  <si>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</si>
  <si>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</si>
  <si>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</si>
  <si>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</si>
  <si>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</si>
  <si>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</si>
  <si>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</si>
  <si>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</si>
  <si>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</si>
  <si>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</si>
  <si>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</si>
  <si>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</si>
  <si>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</si>
  <si>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</si>
  <si>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</si>
  <si>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</si>
  <si>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</si>
  <si>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</si>
  <si>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</si>
  <si>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</si>
  <si>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</si>
  <si>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</si>
  <si>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</si>
  <si>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</si>
  <si>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</si>
  <si>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</si>
  <si>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</si>
  <si>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</si>
  <si>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</si>
  <si>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</si>
  <si>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</si>
  <si>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</si>
  <si>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</si>
  <si>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</si>
  <si>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</si>
  <si>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</si>
  <si>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</si>
  <si>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</si>
  <si>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</si>
  <si>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</si>
  <si>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</si>
  <si>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</si>
  <si>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</si>
  <si>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</si>
  <si>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</si>
  <si>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</si>
  <si>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</si>
  <si>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</si>
  <si>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</si>
  <si>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</si>
  <si>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</si>
  <si>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</si>
  <si>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</si>
  <si>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</si>
  <si>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</si>
  <si>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</si>
  <si>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</si>
  <si>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</si>
  <si>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</si>
  <si>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</si>
  <si>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</si>
  <si>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</si>
  <si>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</si>
  <si>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</si>
  <si>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</si>
  <si>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</si>
  <si>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</si>
  <si>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</si>
  <si>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</si>
  <si>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</si>
  <si>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</si>
  <si>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</si>
  <si>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</si>
  <si>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</si>
  <si>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</si>
  <si>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</si>
  <si>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</si>
  <si>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</si>
  <si>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</si>
  <si>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</si>
  <si>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</si>
  <si>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</si>
  <si>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</si>
  <si>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</si>
  <si>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</si>
  <si>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</si>
  <si>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</si>
  <si>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</si>
  <si>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</si>
  <si>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</si>
  <si>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</si>
  <si>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</si>
  <si>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</si>
  <si>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</si>
  <si>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</si>
  <si>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</si>
  <si>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</si>
  <si>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</si>
  <si>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</si>
  <si>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</si>
  <si>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</si>
  <si>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</si>
  <si>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</si>
  <si>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</si>
  <si>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</si>
  <si>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</si>
  <si>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</si>
  <si>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</si>
  <si>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</si>
  <si>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</si>
  <si>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</si>
  <si>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</si>
  <si>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</si>
  <si>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</si>
  <si>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</si>
  <si>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</si>
  <si>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</si>
  <si>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</si>
  <si>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</si>
  <si>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</si>
  <si>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</si>
  <si>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</si>
  <si>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</si>
  <si>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</si>
  <si>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</si>
  <si>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</si>
  <si>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</si>
  <si>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</si>
  <si>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</si>
  <si>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</si>
  <si>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</si>
  <si>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</si>
  <si>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</si>
  <si>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</si>
  <si>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</si>
  <si>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</si>
  <si>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</si>
  <si>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</si>
  <si>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</si>
  <si>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</si>
  <si>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</si>
  <si>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</si>
  <si>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</si>
  <si>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</si>
  <si>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</si>
  <si>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</si>
  <si>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</si>
  <si>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PCM-20251008-00002277</t>
  </si>
  <si>
    <t xml:space="preserve">3G Down  // site down due to faulty Huawei module requested under SR no 4399184 and team in way to get from Huawei , team at site </t>
  </si>
  <si>
    <t>PCM-20251008-00002401</t>
  </si>
  <si>
    <t>Site located inside USF area and team will move after fajr</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</si>
  <si>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</si>
  <si>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</si>
  <si>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</si>
  <si>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</si>
  <si>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</si>
  <si>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</si>
  <si>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</si>
  <si>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</si>
  <si>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</si>
  <si>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</si>
  <si>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</si>
  <si>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</si>
  <si>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</si>
  <si>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</si>
  <si>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</si>
  <si>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</si>
  <si>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</si>
  <si>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</si>
  <si>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</si>
  <si>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</si>
  <si>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</si>
  <si>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</si>
  <si>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</si>
  <si>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</si>
  <si>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</si>
  <si>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</si>
  <si>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</si>
  <si>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</si>
  <si>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</si>
  <si>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</si>
  <si>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</si>
  <si>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</si>
  <si>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</si>
  <si>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</si>
  <si>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</si>
  <si>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</si>
  <si>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</si>
  <si>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</si>
  <si>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</si>
  <si>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</si>
  <si>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</si>
  <si>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</si>
  <si>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</si>
  <si>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</si>
  <si>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</si>
  <si>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</si>
  <si>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</si>
  <si>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</si>
  <si>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</si>
  <si>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</si>
  <si>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</si>
  <si>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</si>
  <si>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</si>
  <si>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</si>
  <si>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</si>
  <si>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</si>
  <si>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</si>
  <si>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</si>
  <si>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</si>
  <si>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</si>
  <si>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</si>
  <si>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</si>
  <si>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</si>
  <si>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</si>
  <si>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</si>
  <si>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</si>
  <si>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</si>
  <si>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</si>
  <si>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</si>
  <si>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</si>
  <si>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</si>
  <si>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</si>
  <si>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</si>
  <si>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</si>
  <si>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</si>
  <si>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</si>
  <si>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</si>
  <si>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</si>
  <si>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</si>
  <si>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</si>
  <si>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</si>
  <si>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</si>
  <si>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</si>
  <si>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</si>
  <si>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</si>
  <si>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</si>
  <si>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</si>
  <si>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</si>
  <si>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t>
  </si>
  <si>
    <t xml:space="preserve"> PCM-20250215-00000830 </t>
  </si>
  <si>
    <t>LTE site still down and  site located in aramco area access issue need special permission</t>
  </si>
  <si>
    <t>JED2886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</si>
  <si>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</si>
  <si>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</si>
  <si>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</si>
  <si>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</si>
  <si>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PCM-20251008-00002723</t>
  </si>
  <si>
    <t xml:space="preserve">EM team moved ETA: 90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</si>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</sst>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74" dataDxfId="173" headerRowBorderDxfId="171" tableBorderDxfId="172" totalsRowBorderDxfId="170">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D7" sqref="D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8"/>
      <c r="N1" s="168"/>
      <c r="O1" s="168"/>
    </row>
    <row r="2" spans="1:15" s="70" customFormat="1" ht="70.5" customHeight="1">
      <c r="A2" s="68" t="s">
        <v>38963</v>
      </c>
      <c r="B2" s="65" t="str">
        <f>IFERROR(VLOOKUP(D2,DB!A:K,11,0),"")</f>
        <v>R1</v>
      </c>
      <c r="C2" s="65">
        <v>1</v>
      </c>
      <c r="D2" s="85" t="s">
        <v>17807</v>
      </c>
      <c r="E2" s="69" t="s">
        <v>38964</v>
      </c>
      <c r="F2" s="82">
        <v>45662.948425925926</v>
      </c>
      <c r="G2" s="72">
        <f ca="1">IFERROR(NOW()-F2,"")</f>
        <v>275.94149351851956</v>
      </c>
      <c r="H2" s="82">
        <v>45662.943402777775</v>
      </c>
      <c r="I2" s="65" t="str">
        <f>IFERROR(VLOOKUP(D2,DB!A:F,6,0),"")</f>
        <v>Generator-SG</v>
      </c>
      <c r="J2" s="65" t="str">
        <f>IFERROR(VLOOKUP(D2,DB!A:G,7,0),"")</f>
        <v>Dead</v>
      </c>
      <c r="K2" s="73" t="s">
        <v>38965</v>
      </c>
      <c r="L2" s="71" t="str">
        <f>IFERROR(VLOOKUP(D2,DB!A:I,9,0),"")</f>
        <v>Latis</v>
      </c>
    </row>
    <row r="3" spans="1:15" ht="33" customHeight="1">
      <c r="A3" s="142" t="s">
        <v>38966</v>
      </c>
      <c r="B3" s="143" t="str">
        <f>IFERROR(VLOOKUP(D3,DB!A:K,11,0),"")</f>
        <v>R1</v>
      </c>
      <c r="C3" s="143">
        <v>1</v>
      </c>
      <c r="D3" s="143" t="s">
        <v>10038</v>
      </c>
      <c r="E3" s="144" t="s">
        <v>38964</v>
      </c>
      <c r="F3" s="145">
        <v>45938.708032407405</v>
      </c>
      <c r="G3" s="146">
        <f ca="1">IFERROR(NOW()-F3,"")</f>
        <v>0.18188703704072395</v>
      </c>
      <c r="H3" s="145">
        <v>45938.696921296294</v>
      </c>
      <c r="I3" s="143" t="str">
        <f>IFERROR(VLOOKUP(D3,DB!A:F,6,0),"")</f>
        <v>SCECO</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1</v>
      </c>
      <c r="D4" s="143" t="s">
        <v>21768</v>
      </c>
      <c r="E4" s="144" t="s">
        <v>38964</v>
      </c>
      <c r="F4" s="145">
        <v>45938.751608796294</v>
      </c>
      <c r="G4" s="146">
        <f ca="1">IFERROR(NOW()-F4,"")</f>
        <v>0.13831064815167338</v>
      </c>
      <c r="H4" s="145">
        <v>45938.746747685182</v>
      </c>
      <c r="I4" s="143" t="str">
        <f>IFERROR(VLOOKUP(D4,DB!A:F,6,0),"")</f>
        <v>Generator-SG</v>
      </c>
      <c r="J4" s="65" t="str">
        <f>IFERROR(VLOOKUP(D4,DB!A:G,7,0),"")</f>
        <v>Vandalized</v>
      </c>
      <c r="K4" s="147" t="s">
        <v>38969</v>
      </c>
      <c r="L4" s="148" t="str">
        <f>IFERROR(VLOOKUP(D4,DB!A:I,9,0),"")</f>
        <v>Latis</v>
      </c>
      <c r="M4" s="70"/>
      <c r="N4" s="70"/>
      <c r="O4" s="70"/>
    </row>
    <row r="5" spans="1:15" ht="15" customHeight="1">
      <c r="A5" s="142" t="s">
        <v>38970</v>
      </c>
      <c r="B5" s="143" t="str">
        <f>IFERROR(VLOOKUP(D5,DB!A:K,11,0),"")</f>
        <v>R1</v>
      </c>
      <c r="C5" s="143">
        <v>1</v>
      </c>
      <c r="D5" s="143" t="s">
        <v>17132</v>
      </c>
      <c r="E5" s="144" t="s">
        <v>38964</v>
      </c>
      <c r="F5" s="145">
        <v>45938.818576388891</v>
      </c>
      <c r="G5" s="146">
        <f ca="1">IFERROR(NOW()-F5,"")</f>
        <v>7.1343055555189494E-2</v>
      </c>
      <c r="H5" s="145">
        <v>45938.813425925924</v>
      </c>
      <c r="I5" s="143" t="str">
        <f>IFERROR(VLOOKUP(D5,DB!A:F,6,0),"")</f>
        <v>Generator-SG</v>
      </c>
      <c r="J5" s="65" t="str">
        <f>IFERROR(VLOOKUP(D5,DB!A:G,7,0),"")</f>
        <v>Vandalized</v>
      </c>
      <c r="K5" s="147" t="s">
        <v>38971</v>
      </c>
      <c r="L5" s="148" t="str">
        <f>IFERROR(VLOOKUP(D5,DB!A:I,9,0),"")</f>
        <v>Latis</v>
      </c>
      <c r="M5" s="70"/>
      <c r="N5" s="70"/>
      <c r="O5" s="70"/>
    </row>
    <row r="6" spans="1:15" ht="15" customHeight="1">
      <c r="A6" s="142"/>
      <c r="B6" s="143" t="str">
        <f>IFERROR(VLOOKUP(D6,DB!A:K,11,0),"")</f>
        <v/>
      </c>
      <c r="C6" s="143"/>
      <c r="D6" s="143"/>
      <c r="E6" s="144"/>
      <c r="F6" s="145"/>
      <c r="G6" s="146">
        <f ca="1">IFERROR(NOW()-F6,"")</f>
        <v>45938.889919444446</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45938.889919444446</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74"/>
      <c r="E8" s="173"/>
      <c r="F8" s="172"/>
      <c r="G8" s="171">
        <f ca="1">IFERROR(NOW()-F8,"")</f>
        <v>45938.889919444446</v>
      </c>
      <c r="H8" s="172"/>
      <c r="I8" s="174" t="str">
        <f>IFERROR(VLOOKUP(D8,DB!A:F,6,0),"")</f>
        <v/>
      </c>
      <c r="J8" s="65" t="str">
        <f>IFERROR(VLOOKUP(D8,DB!A:G,7,0),"")</f>
        <v/>
      </c>
      <c r="K8" s="170"/>
      <c r="L8" s="169" t="str">
        <f>IFERROR(VLOOKUP(D8,DB!A:I,9,0),"")</f>
        <v/>
      </c>
      <c r="M8" s="70"/>
      <c r="N8" s="70"/>
      <c r="O8" s="70"/>
    </row>
    <row r="9" spans="1:15" ht="15" customHeight="1">
      <c r="A9" s="142"/>
      <c r="B9" s="143" t="str">
        <f>IFERROR(VLOOKUP(D9,DB!A:K,11,0),"")</f>
        <v/>
      </c>
      <c r="C9" s="143"/>
      <c r="D9" s="143"/>
      <c r="E9" s="144"/>
      <c r="F9" s="145"/>
      <c r="G9" s="146">
        <f ca="1">IFERROR(NOW()-F9,"")</f>
        <v>45938.889919444446</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45938.889919444446</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45938.889919444446</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45938.889919444446</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45938.889919444446</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45938.889919444446</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45938.889919444446</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45938.889919444446</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45938.889919444446</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45938.889919444446</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45938.889919444446</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45938.889919444446</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45938.889919444446</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45938.889919444446</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45938.889919444446</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45938.889919444446</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45938.889919444446</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45938.889919444446</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45938.889919444446</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45938.889919444446</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45938.889919444446</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45938.889919444446</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45938.889919444446</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45938.889919444446</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45938.889919444446</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45938.889919444446</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45938.889919444446</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45938.889919444446</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45938.889919444446</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45938.889919444446</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45938.889919444446</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45938.889919444446</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45938.889919444446</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45938.889919444446</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45938.889919444446</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45938.889919444446</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45938.889919444446</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45938.889919444446</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45938.889919444446</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45938.889919444446</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45938.889919444446</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45938.889919444446</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45938.889919444446</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45938.889919444446</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45938.889919444446</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45938.889919444446</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45938.889919444446</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45938.889919444446</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45938.889919444446</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45938.889919444446</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45938.889919444446</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45938.889919444446</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45938.889919444446</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45938.889919444446</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45938.889919444446</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45938.889919444446</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45938.889919444446</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45938.889919444446</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45938.889919444446</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45938.889919444446</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45938.889919444446</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45938.889919444446</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45938.889919444446</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45938.889919444446</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45938.889919444446</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45938.889919444446</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45938.889919444446</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45938.889919444446</v>
      </c>
      <c r="H76" s="145"/>
      <c r="I76" s="143" t="str">
        <f>IFERROR(VLOOKUP(D76,DB!A:F,6,0),"")</f>
        <v/>
      </c>
      <c r="J76" s="65" t="str">
        <f>IFERROR(VLOOKUP(D76,DB!A:G,7,0),"")</f>
        <v/>
      </c>
      <c r="K76" s="147"/>
      <c r="L76" s="148" t="str">
        <f>IFERROR(VLOOKUP(D76,DB!A:I,9,0),"")</f>
        <v/>
      </c>
      <c r="M76" s="70"/>
      <c r="N76" s="70"/>
      <c r="O76" s="70"/>
    </row>
    <row r="77" spans="1:15" ht="15" customHeight="1">
      <c r="A77" s="142"/>
      <c r="B77" s="143" t="str">
        <f>IFERROR(VLOOKUP(D77,DB!A:K,11,0),"")</f>
        <v/>
      </c>
      <c r="C77" s="143"/>
      <c r="D77" s="143"/>
      <c r="E77" s="144"/>
      <c r="F77" s="145"/>
      <c r="G77" s="146">
        <f ca="1">IFERROR(NOW()-F77,"")</f>
        <v>45938.889919444446</v>
      </c>
      <c r="H77" s="145"/>
      <c r="I77" s="143" t="str">
        <f>IFERROR(VLOOKUP(D77,DB!A:F,6,0),"")</f>
        <v/>
      </c>
      <c r="J77" s="65" t="str">
        <f>IFERROR(VLOOKUP(D77,DB!A:G,7,0),"")</f>
        <v/>
      </c>
      <c r="K77" s="147"/>
      <c r="L77" s="148" t="str">
        <f>IFERROR(VLOOKUP(D77,DB!A:I,9,0),"")</f>
        <v/>
      </c>
      <c r="M77" s="70"/>
      <c r="N77" s="70"/>
      <c r="O77" s="70"/>
    </row>
    <row r="78" spans="1:15" ht="15" customHeight="1">
      <c r="A78" s="142"/>
      <c r="B78" s="143" t="str">
        <f>IFERROR(VLOOKUP(D78,DB!A:K,11,0),"")</f>
        <v/>
      </c>
      <c r="C78" s="143"/>
      <c r="D78" s="143"/>
      <c r="E78" s="144"/>
      <c r="F78" s="145"/>
      <c r="G78" s="146">
        <f ca="1">IFERROR(NOW()-F78,"")</f>
        <v>45938.889919444446</v>
      </c>
      <c r="H78" s="145"/>
      <c r="I78" s="143" t="str">
        <f>IFERROR(VLOOKUP(D78,DB!A:F,6,0),"")</f>
        <v/>
      </c>
      <c r="J78" s="65" t="str">
        <f>IFERROR(VLOOKUP(D78,DB!A:G,7,0),"")</f>
        <v/>
      </c>
      <c r="K78" s="147"/>
      <c r="L78" s="148" t="str">
        <f>IFERROR(VLOOKUP(D78,DB!A:I,9,0),"")</f>
        <v/>
      </c>
      <c r="M78" s="70"/>
      <c r="N78" s="70"/>
      <c r="O78" s="70"/>
    </row>
  </sheetData>
  <customSheetViews>
    <customSheetView guid="{F6042A99-DD27-4453-835D-0834D95730CC}" filter="1" showAutoFilter="1">
      <pageMargins left="0" right="0" top="0" bottom="0" header="0" footer="0"/>
      <autoFilter ref="B1:M1" xr:uid="{9ED1D61A-7658-4456-8833-AA63CF429E56}"/>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132.1628361111143</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113.89008148148423</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45938.889919444446</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45938.889919444446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t="s">
        <v>39058</v>
      </c>
      <c r="G8" s="122" t="str">
        <f ca="1">IFERROR(NOW()-F8,"-")</f>
        <v>-</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45938.889919444446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45938.889919444446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45938.889919444446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45938.889919444446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45938.889919444446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45938.889919444446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45938.889919444446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45938.889919444446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45938.889919444446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45938.889919444446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45938.889919444446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45938.889919444446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45938.889919444446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45938.889919444446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45938.889919444446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45938.889919444446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45938.889919444446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45938.889919444446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45938.889919444446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45938.889919444446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45938.889919444446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45938.889919444446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45938.889919444446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45938.889919444446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45938.889919444446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45938.889919444446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45938.889919444446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45938.889919444446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45938.889919444446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45938.889919444446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45938.889919444446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45938.889919444446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45938.889919444446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45938.889919444446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45938.889919444446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45938.889919444446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45938.889919444446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45938.889919444446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45938.889919444446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45938.889919444446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45938.889919444446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45938.889919444446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45938.889919444446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45938.889919444446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45938.889919444446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45938.889919444446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45938.889919444446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45938.889919444446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45938.889919444446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45938.889919444446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45938.889919444446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45938.889919444446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45938.889919444446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45938.889919444446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45938.889919444446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45938.889919444446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45938.889919444446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45938.889919444446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45938.889919444446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45938.889919444446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45938.889919444446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45938.889919444446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45938.889919444446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45938.889919444446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45938.889919444446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45938.889919444446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45938.889919444446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45938.889919444446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45938.889919444446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45938.889919444446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45938.889919444446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45938.889919444446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45938.889919444446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45938.889919444446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45938.889919444446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45938.889919444446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45938.889919444446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45938.889919444446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45938.889919444446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45938.889919444446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45938.889919444446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45938.889919444446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45938.889919444446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45938.889919444446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45938.889919444446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45938.889919444446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45938.889919444446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45938.889919444446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45938.889919444446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45938.889919444446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45938.889919444446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45938.889919444446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45938.889919444446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45938.889919444446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45938.889919444446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45938.889919444446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45938.889919444446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45938.889919444446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45938.889919444446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45938.889919444446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45938.889919444446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45938.889919444446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45938.889919444446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45938.889919444446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45938.889919444446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45938.889919444446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45938.889919444446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45938.889919444446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45938.889919444446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45938.889919444446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45938.889919444446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45938.889919444446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45938.889919444446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45938.889919444446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45938.889919444446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45938.889919444446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45938.889919444446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45938.889919444446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45938.889919444446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45938.889919444446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45938.889919444446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45938.889919444446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45938.889919444446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45938.889919444446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45938.889919444446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45938.889919444446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45938.889919444446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45938.889919444446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45938.889919444446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45938.889919444446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45938.889919444446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45938.889919444446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45938.889919444446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45938.889919444446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45938.889919444446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45938.889919444446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45938.889919444446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45938.889919444446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45938.889919444446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45938.889919444446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45938.889919444446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45938.889919444446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45938.889919444446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45938.889919444446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45938.889919444446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45938.889919444446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45938.889919444446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45938.889919444446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45938.889919444446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45938.889919444446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45938.889919444446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45938.889919444446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45938.889919444446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45938.889919444446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45938.889919444446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45938.889919444446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45938.889919444446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45938.889919444446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45938.889919444446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45938.889919444446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45938.889919444446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45938.889919444446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45938.889919444446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45938.889919444446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45938.889919444446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45938.889919444446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45938.889919444446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45938.889919444446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45938.889919444446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45938.889919444446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45938.889919444446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45938.889919444446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45938.889919444446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45938.889919444446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45938.889919444446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45938.889919444446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45938.889919444446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45938.889919444446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45938.889919444446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45938.889919444446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45938.889919444446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45938.889919444446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45938.889919444446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45938.889919444446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45938.889919444446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45938.889919444446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45938.889919444446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45938.889919444446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45938.889919444446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45938.889919444446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45938.889919444446</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45938.889919444446</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45938.889919444446</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45938.889919444446</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45938.889919444446</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45938.889919444446</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45938.889919444446</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45938.889919444446</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45938.889919444446</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45938.889919444446</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45938.889919444446</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45938.889919444446</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45938.889919444446</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45938.889919444446</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45938.889919444446</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45938.889919444446</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45938.889919444446</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45938.889919444446</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45938.889919444446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45938.889919444446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45938.889919444446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45938.889919444446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45938.889919444446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45938.889919444446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45938.889919444446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45938.889919444446</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45938.889919444446</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45938.889919444446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45938.889919444446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45938.889919444446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45938.889919444446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45938.889919444446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45938.889919444446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45938.889919444446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45938.889919444446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45938.889919444446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45938.889919444446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45938.889919444446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45938.889919444446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45938.889919444446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45938.889919444446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45938.889919444446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45938.889919444446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45938.889919444446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45938.889919444446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45938.889919444446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45938.889919444446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45938.889919444446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45938.889919444446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45938.889919444446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45938.889919444446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45938.889919444446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45938.889919444446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45938.889919444446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45938.889919444446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45938.889919444446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45938.889919444446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45938.889919444446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45938.889919444446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45938.889919444446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45938.889919444446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45938.889919444446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45938.889919444446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45938.889919444446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45938.889919444446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45938.889919444446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45938.889919444446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45938.889919444446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45938.889919444446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45938.889919444446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45938.889919444446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45938.889919444446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45938.889919444446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45938.889919444446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45938.889919444446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45938.889919444446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45938.889919444446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45938.889919444446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45938.889919444446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45938.889919444446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45938.889919444446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45938.889919444446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45938.889919444446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45938.889919444446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45938.889919444446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45938.889919444446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45938.889919444446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45938.889919444446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45938.889919444446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45938.889919444446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45938.889919444446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45938.889919444446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45938.889919444446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45938.889919444446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45938.889919444446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45938.889919444446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45938.889919444446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45938.889919444446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45938.889919444446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45938.889919444446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45938.889919444446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45938.889919444446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45938.889919444446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45938.889919444446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45938.889919444446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45938.889919444446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45938.889919444446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45938.889919444446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45938.889919444446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45938.889919444446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45938.889919444446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45938.889919444446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45938.889919444446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45938.889919444446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45938.889919444446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45938.889919444446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45938.889919444446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45938.889919444446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45938.889919444446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45938.889919444446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45938.889919444446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45938.889919444446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45938.889919444446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45938.889919444446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45938.889919444446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45938.889919444446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45938.889919444446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45938.889919444446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45938.889919444446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45938.889919444446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45938.889919444446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45938.889919444446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45938.889919444446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45938.889919444446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45938.889919444446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45938.889919444446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45938.889919444446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45938.889919444446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45938.889919444446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45938.889919444446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45938.889919444446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45938.889919444446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45938.889919444446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45938.889919444446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45938.889919444446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45938.889919444446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45938.889919444446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45938.889919444446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45938.889919444446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45938.889919444446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45938.889919444446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45938.889919444446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45938.889919444446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45938.889919444446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45938.889919444446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45938.889919444446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45938.889919444446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45938.889919444446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45938.889919444446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45938.889919444446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45938.889919444446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45938.889919444446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45938.889919444446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45938.889919444446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45938.889919444446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45938.889919444446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45938.889919444446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45938.889919444446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45938.889919444446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45938.889919444446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45938.889919444446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45938.889919444446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45938.889919444446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45938.889919444446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45938.889919444446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45938.889919444446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45938.889919444446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45938.889919444446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45938.889919444446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45938.889919444446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45938.889919444446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45938.889919444446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45938.889919444446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45938.889919444446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45938.889919444446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45938.889919444446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45938.889919444446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45938.889919444446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45938.889919444446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45938.889919444446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45938.889919444446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45938.889919444446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45938.889919444446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45938.889919444446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45938.889919444446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45938.889919444446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45938.889919444446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45938.889919444446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45938.889919444446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45938.889919444446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45938.889919444446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45938.889919444446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45938.889919444446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45938.889919444446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45938.889919444446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45938.889919444446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45938.889919444446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45938.889919444446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45938.889919444446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45938.889919444446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45938.889919444446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45938.889919444446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45938.889919444446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45938.889919444446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45938.889919444446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45938.889919444446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45938.889919444446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45938.889919444446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45938.889919444446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45938.889919444446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45938.889919444446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45938.889919444446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45938.889919444446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45938.889919444446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45938.889919444446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45938.889919444446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45938.889919444446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45938.889919444446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45938.889919444446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45938.889919444446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45938.889919444446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45938.889919444446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45938.889919444446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45938.889919444446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45938.889919444446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45938.889919444446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45938.889919444446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45938.889919444446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45938.889919444446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45938.889919444446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45938.889919444446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45938.889919444446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45938.889919444446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45938.889919444446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45938.889919444446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45938.889919444446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45938.889919444446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45938.889919444446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45938.889919444446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45938.889919444446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45938.889919444446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45938.889919444446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45938.889919444446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45938.889919444446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45938.889919444446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45938.889919444446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45938.889919444446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45938.889919444446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45938.889919444446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45938.889919444446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45938.889919444446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45938.889919444446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45938.889919444446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45938.889919444446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45938.889919444446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45938.889919444446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45938.889919444446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45938.889919444446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45938.889919444446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45938.889919444446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45938.889919444446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45938.889919444446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45938.889919444446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45938.889919444446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45938.889919444446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45938.889919444446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45938.889919444446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45938.889919444446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45938.889919444446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45938.889919444446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45938.889919444446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45938.889919444446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45938.889919444446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45938.889919444446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45938.889919444446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45938.889919444446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45938.889919444446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45938.889919444446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45938.889919444446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45938.889919444446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45938.889919444446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45938.889919444446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45938.889919444446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45938.889919444446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45938.889919444446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45938.889919444446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45938.889919444446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45938.889919444446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45938.889919444446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45938.889919444446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45938.889919444446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45938.889919444446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45938.889919444446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45938.889919444446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45938.889919444446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45938.889919444446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45938.889919444446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45938.889919444446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45938.889919444446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45938.889919444446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45938.889919444446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45938.889919444446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45938.889919444446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45938.889919444446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45938.889919444446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45938.889919444446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45938.889919444446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45938.889919444446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45938.889919444446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45938.889919444446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45938.889919444446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45938.889919444446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45938.889919444446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45938.889919444446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45938.889919444446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45938.889919444446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45938.889919444446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45938.889919444446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45938.889919444446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45938.889919444446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45938.889919444446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45938.889919444446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45938.889919444446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45938.889919444446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45938.889919444446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45938.889919444446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45938.889919444446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45938.889919444446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45938.889919444446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45938.889919444446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45938.889919444446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45938.889919444446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45938.889919444446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45938.889919444446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45938.889919444446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45938.889919444446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45938.889919444446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45938.889919444446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45938.889919444446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45938.889919444446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45938.889919444446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45938.889919444446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45938.889919444446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45938.889919444446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45938.889919444446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45938.889919444446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45938.889919444446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45938.889919444446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45938.889919444446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45938.889919444446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45938.889919444446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45938.889919444446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45938.889919444446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45938.889919444446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45938.889919444446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45938.889919444446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45938.889919444446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45938.889919444446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45938.889919444446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45938.889919444446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45938.889919444446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45938.889919444446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45938.889919444446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45938.889919444446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45938.889919444446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45938.889919444446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45938.889919444446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45938.889919444446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45938.889919444446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45938.889919444446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45938.889919444446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45938.889919444446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45938.889919444446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45938.889919444446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45938.889919444446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45938.889919444446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45938.889919444446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45938.889919444446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45938.889919444446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45938.889919444446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45938.889919444446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45938.889919444446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45938.889919444446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45938.889919444446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45938.889919444446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45938.889919444446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45938.889919444446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45938.889919444446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45938.889919444446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45938.889919444446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45938.889919444446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45938.889919444446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45938.889919444446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45938.889919444446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45938.889919444446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45938.889919444446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45938.889919444446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45938.889919444446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45938.889919444446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45938.889919444446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45938.889919444446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45938.889919444446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45938.889919444446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45938.889919444446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45938.889919444446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45938.889919444446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45938.889919444446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45938.889919444446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45938.889919444446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45938.889919444446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45938.889919444446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45938.889919444446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45938.889919444446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45938.889919444446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45938.889919444446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45938.889919444446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45938.889919444446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45938.889919444446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45938.889919444446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45938.889919444446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45938.889919444446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45938.889919444446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45938.889919444446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45938.889919444446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45938.889919444446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45938.889919444446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45938.889919444446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45938.889919444446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45938.889919444446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45938.889919444446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45938.889919444446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45938.889919444446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45938.889919444446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45938.889919444446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45938.889919444446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45938.889919444446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45938.889919444446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45938.889919444446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45938.889919444446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45938.889919444446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45938.889919444446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45938.889919444446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45938.889919444446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45938.889919444446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45938.889919444446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45938.889919444446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45938.889919444446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45938.889919444446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45938.889919444446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45938.889919444446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45938.889919444446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45938.889919444446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45938.889919444446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45938.889919444446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45938.889919444446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45938.889919444446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45938.889919444446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45938.889919444446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45938.889919444446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45938.889919444446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45938.889919444446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45938.889919444446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45938.889919444446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45938.889919444446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45938.889919444446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45938.889919444446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45938.889919444446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45938.889919444446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45938.889919444446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45938.889919444446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45938.889919444446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45938.889919444446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45938.889919444446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45938.889919444446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45938.889919444446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45938.889919444446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45938.889919444446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45938.889919444446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45938.889919444446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45938.889919444446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45938.889919444446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45938.889919444446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45938.889919444446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45938.889919444446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45938.889919444446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45938.889919444446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45938.889919444446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45938.889919444446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45938.889919444446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45938.889919444446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45938.889919444446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45938.889919444446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45938.889919444446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45938.889919444446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45938.889919444446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45938.889919444446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45938.889919444446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45938.889919444446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45938.889919444446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45938.889919444446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45938.889919444446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45938.889919444446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45938.889919444446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45938.889919444446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45938.889919444446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45938.889919444446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45938.889919444446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45938.889919444446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45938.889919444446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45938.889919444446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45938.889919444446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45938.889919444446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45938.889919444446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45938.889919444446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45938.889919444446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45938.889919444446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45938.889919444446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45938.889919444446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45938.889919444446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45938.889919444446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45938.889919444446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45938.889919444446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45938.889919444446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45938.889919444446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45938.889919444446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45938.889919444446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45938.889919444446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45938.889919444446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45938.889919444446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45938.889919444446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45938.889919444446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45938.889919444446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45938.889919444446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45938.889919444446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45938.889919444446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45938.889919444446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45938.889919444446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45938.889919444446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45938.889919444446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45938.889919444446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45938.889919444446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45938.889919444446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45938.889919444446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45938.889919444446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45938.889919444446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45938.889919444446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45938.889919444446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45938.889919444446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45938.889919444446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45938.889919444446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45938.889919444446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45938.889919444446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45938.889919444446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45938.889919444446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45938.889919444446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45938.889919444446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45938.889919444446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45938.889919444446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45938.889919444446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45938.889919444446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45938.889919444446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45938.889919444446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45938.889919444446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45938.889919444446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45938.889919444446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45938.889919444446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45938.889919444446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45938.889919444446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45938.889919444446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45938.889919444446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45938.889919444446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45938.889919444446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45938.889919444446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45938.889919444446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45938.889919444446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45938.889919444446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45938.889919444446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45938.889919444446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45938.889919444446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45938.889919444446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45938.889919444446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45938.889919444446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45938.889919444446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45938.889919444446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45938.889919444446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45938.889919444446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45938.889919444446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45938.889919444446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45938.889919444446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45938.889919444446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45938.889919444446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45938.889919444446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45938.889919444446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45938.889919444446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45938.889919444446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45938.889919444446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45938.889919444446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45938.889919444446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45938.889919444446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45938.889919444446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45938.889919444446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45938.889919444446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45938.889919444446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45938.889919444446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45938.889919444446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45938.889919444446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45938.889919444446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45938.889919444446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45938.889919444446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45938.889919444446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45938.889919444446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45938.889919444446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45938.889919444446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45938.889919444446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45938.889919444446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45938.889919444446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45938.889919444446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45938.889919444446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45938.889919444446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45938.889919444446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45938.889919444446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45938.889919444446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45938.889919444446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45938.889919444446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45938.889919444446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45938.889919444446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45938.889919444446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45938.889919444446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45938.889919444446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45938.889919444446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45938.889919444446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45938.889919444446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45938.889919444446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45938.889919444446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45938.889919444446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45938.889919444446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45938.889919444446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45938.889919444446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45938.889919444446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45938.889919444446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45938.889919444446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45938.889919444446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45938.889919444446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45938.889919444446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45938.889919444446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45938.889919444446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45938.889919444446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45938.889919444446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45938.889919444446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45938.889919444446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45938.889919444446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45938.889919444446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45938.889919444446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45938.889919444446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45938.889919444446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45938.889919444446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45938.889919444446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45938.889919444446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45938.889919444446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45938.889919444446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45938.889919444446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45938.889919444446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45938.889919444446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45938.889919444446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45938.889919444446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45938.889919444446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45938.889919444446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45938.889919444446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45938.889919444446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45938.889919444446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45938.889919444446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45938.889919444446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45938.889919444446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45938.889919444446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45938.889919444446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45938.889919444446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45938.889919444446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45938.889919444446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45938.889919444446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45938.889919444446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45938.889919444446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45938.889919444446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45938.889919444446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45938.889919444446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45938.889919444446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45938.889919444446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45938.889919444446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45938.889919444446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45938.889919444446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45938.889919444446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45938.889919444446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45938.889919444446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45938.889919444446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45938.889919444446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45938.889919444446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45938.889919444446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45938.889919444446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45938.889919444446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45938.889919444446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45938.889919444446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45938.889919444446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45938.889919444446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45938.889919444446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45938.889919444446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45938.889919444446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45938.889919444446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45938.889919444446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45938.889919444446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45938.889919444446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45938.889919444446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45938.889919444446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45938.889919444446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45938.889919444446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45938.889919444446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45938.889919444446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45938.889919444446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45938.889919444446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45938.889919444446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45938.889919444446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45938.889919444446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45938.889919444446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45938.889919444446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45938.889919444446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45938.889919444446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45938.889919444446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45938.889919444446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45938.889919444446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45938.889919444446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45938.889919444446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45938.889919444446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45938.889919444446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45938.889919444446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45938.889919444446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45938.889919444446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45938.889919444446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45938.889919444446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45938.889919444446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45938.889919444446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45938.889919444446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45938.889919444446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45938.889919444446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45938.889919444446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45938.889919444446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45938.889919444446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45938.889919444446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45938.889919444446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45938.889919444446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45938.889919444446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45938.889919444446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45938.889919444446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45938.889919444446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45938.889919444446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45938.889919444446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45938.889919444446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45938.889919444446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45938.889919444446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45938.889919444446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45938.889919444446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45938.889919444446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45938.889919444446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45938.889919444446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45938.889919444446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45938.889919444446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45938.889919444446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45938.889919444446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45938.889919444446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45938.889919444446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45938.889919444446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45938.889919444446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45938.889919444446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45938.889919444446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45938.889919444446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45938.889919444446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45938.889919444446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45938.889919444446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45938.889919444446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45938.889919444446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45938.889919444446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45938.889919444446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45938.889919444446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45938.889919444446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45938.889919444446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45938.889919444446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45938.889919444446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45938.889919444446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45938.889919444446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45938.889919444446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45938.889919444446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45938.889919444446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45938.889919444446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45938.889919444446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45938.889919444446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45938.889919444446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45938.889919444446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45938.889919444446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45938.889919444446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45938.889919444446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45938.889919444446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45938.889919444446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45938.889919444446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45938.889919444446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45938.889919444446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45938.889919444446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45938.889919444446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45938.889919444446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45938.889919444446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45938.889919444446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45938.889919444446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45938.889919444446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45938.889919444446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45938.889919444446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45938.889919444446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45938.889919444446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45938.889919444446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45938.889919444446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45938.889919444446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45938.889919444446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45938.889919444446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45938.889919444446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45938.889919444446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45938.889919444446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45938.889919444446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45938.889919444446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45938.889919444446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45938.889919444446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45938.889919444446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45938.889919444446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45938.889919444446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45938.889919444446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45938.889919444446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45938.889919444446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45938.889919444446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45938.889919444446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45938.889919444446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45938.889919444446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45938.889919444446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45938.889919444446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45938.889919444446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45938.889919444446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45938.889919444446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45938.889919444446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45938.889919444446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45938.889919444446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45938.889919444446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45938.889919444446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45938.889919444446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45938.889919444446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45938.889919444446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45938.889919444446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45938.889919444446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45938.889919444446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45938.889919444446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45938.889919444446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45938.889919444446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45938.889919444446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45938.889919444446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45938.889919444446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45938.889919444446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45938.889919444446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45938.889919444446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45938.889919444446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45938.889919444446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45938.889919444446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45938.889919444446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45938.889919444446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45938.889919444446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45938.889919444446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45938.889919444446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45938.889919444446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45938.889919444446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45938.889919444446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45938.889919444446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45938.889919444446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45938.889919444446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45938.889919444446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45938.889919444446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45938.889919444446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45938.889919444446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45938.889919444446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45938.889919444446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45938.889919444446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45938.889919444446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45938.889919444446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45938.889919444446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45938.889919444446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45938.889919444446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45938.889919444446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45938.889919444446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45938.889919444446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45938.889919444446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45938.889919444446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45938.889919444446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45938.889919444446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45938.889919444446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45938.889919444446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45938.889919444446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45938.889919444446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45938.889919444446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45938.889919444446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45938.889919444446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45938.889919444446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45938.889919444446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45938.889919444446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45938.889919444446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45938.889919444446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45938.889919444446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45938.889919444446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45938.889919444446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45938.889919444446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45938.889919444446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45938.889919444446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45938.889919444446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45938.889919444446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45938.889919444446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45938.889919444446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45938.889919444446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45938.889919444446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45938.889919444446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45938.889919444446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45938.889919444446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45938.889919444446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45938.889919444446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45938.889919444446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45938.889919444446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45938.889919444446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45938.889919444446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45938.889919444446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45938.889919444446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45938.889919444446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45938.889919444446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45938.889919444446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45938.889919444446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45938.889919444446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45938.889919444446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45938.889919444446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45938.889919444446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45938.889919444446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45938.889919444446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45938.889919444446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45938.889919444446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45938.889919444446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45938.889919444446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45938.889919444446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45938.889919444446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45938.889919444446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45938.889919444446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45938.889919444446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45938.889919444446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45938.889919444446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45938.889919444446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45938.889919444446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45938.889919444446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45938.889919444446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45938.889919444446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45938.889919444446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45938.889919444446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45938.889919444446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45938.889919444446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45938.889919444446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45938.889919444446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45938.889919444446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45938.889919444446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45938.889919444446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45938.889919444446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45938.889919444446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45938.889919444446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45938.889919444446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45938.889919444446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45938.889919444446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45938.889919444446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45938.889919444446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45938.889919444446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45938.889919444446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45938.889919444446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45938.889919444446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45938.889919444446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45938.889919444446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45938.889919444446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45938.889919444446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45938.889919444446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45938.889919444446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45938.889919444446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45938.889919444446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45938.889919444446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45938.889919444446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45938.889919444446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45938.889919444446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45938.889919444446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45938.889919444446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45938.889919444446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45938.889919444446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45938.889919444446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45938.889919444446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45938.889919444446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45938.889919444446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45938.889919444446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45938.889919444446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45938.889919444446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45938.889919444446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45938.889919444446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45938.889919444446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45938.889919444446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45938.889919444446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45938.889919444446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45938.889919444446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45938.889919444446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45938.889919444446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45938.889919444446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45938.889919444446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45938.889919444446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45938.889919444446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45938.889919444446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45938.889919444446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45938.889919444446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45938.889919444446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45938.889919444446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45938.889919444446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45938.889919444446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45938.889919444446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45938.889919444446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45938.889919444446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45938.889919444446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45938.889919444446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45938.889919444446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45938.889919444446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45938.889919444446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45938.889919444446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45938.889919444446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45938.889919444446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45938.889919444446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45938.889919444446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45938.889919444446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45938.889919444446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45938.889919444446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45938.889919444446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45938.889919444446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45938.889919444446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45938.889919444446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45938.889919444446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45938.889919444446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45938.889919444446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45938.889919444446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45938.889919444446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45938.889919444446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45938.889919444446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45938.889919444446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45938.889919444446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45938.889919444446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45938.889919444446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45938.889919444446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45938.889919444446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45938.889919444446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45938.889919444446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45938.889919444446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45938.889919444446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45938.889919444446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45938.889919444446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45938.889919444446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45938.889919444446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45938.889919444446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45938.889919444446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45938.889919444446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45938.889919444446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45938.889919444446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45938.889919444446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45938.889919444446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45938.889919444446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45938.889919444446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45938.889919444446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45938.889919444446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45938.889919444446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45938.889919444446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45938.889919444446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45938.889919444446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45938.889919444446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45938.889919444446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45938.889919444446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45938.889919444446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45938.889919444446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45938.889919444446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45938.889919444446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45938.889919444446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45938.889919444446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45938.889919444446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45938.889919444446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45938.889919444446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45938.889919444446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45938.889919444446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45938.889919444446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45938.889919444446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45938.889919444446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45938.889919444446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45938.889919444446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45938.889919444446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45938.889919444446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45938.889919444446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45938.889919444446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45938.889919444446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45938.889919444446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45938.889919444446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45938.889919444446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45938.889919444446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45938.889919444446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45938.889919444446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45938.889919444446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45938.889919444446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45938.889919444446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45938.889919444446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45938.889919444446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45938.889919444446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45938.889919444446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45938.889919444446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45938.889919444446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45938.889919444446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45938.889919444446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45938.889919444446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45938.889919444446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45938.889919444446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45938.889919444446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45938.889919444446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45938.889919444446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45938.889919444446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45938.889919444446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45938.889919444446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45938.889919444446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45938.889919444446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45938.889919444446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45938.889919444446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45938.889919444446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45938.889919444446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45938.889919444446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45938.889919444446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45938.889919444446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45938.889919444446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45938.889919444446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45938.889919444446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45938.889919444446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45938.889919444446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45938.889919444446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45938.889919444446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45938.889919444446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45938.889919444446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45938.889919444446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45938.889919444446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45938.889919444446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45938.889919444446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45938.889919444446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45938.889919444446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45938.889919444446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45938.889919444446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45938.889919444446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45938.889919444446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45938.889919444446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45938.889919444446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45938.889919444446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45938.889919444446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45938.889919444446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45938.889919444446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45938.889919444446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45938.889919444446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45938.889919444446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45938.889919444446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45938.889919444446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45938.889919444446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45938.889919444446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45938.889919444446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45938.889919444446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45938.889919444446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45938.889919444446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45938.889919444446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45938.889919444446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45938.889919444446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45938.889919444446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45938.889919444446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45938.889919444446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45938.889919444446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45938.889919444446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45938.889919444446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45938.889919444446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45938.889919444446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45938.889919444446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45938.889919444446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45938.889919444446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45938.889919444446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45938.889919444446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45938.889919444446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45938.889919444446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45938.889919444446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45938.889919444446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45938.889919444446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45938.889919444446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45938.889919444446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45938.889919444446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45938.889919444446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45938.889919444446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45938.889919444446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45938.889919444446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45938.889919444446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45938.889919444446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45938.889919444446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45938.889919444446</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45938.889919444446</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39059</v>
      </c>
      <c r="B2" s="102" t="str">
        <f>IFERROR(VLOOKUP(D2,DB!A:K,11,0),"")</f>
        <v>R4</v>
      </c>
      <c r="C2" s="103">
        <v>1</v>
      </c>
      <c r="D2" s="99" t="s">
        <v>35082</v>
      </c>
      <c r="E2" s="104" t="s">
        <v>38964</v>
      </c>
      <c r="F2" s="105">
        <v>45703.480717592596</v>
      </c>
      <c r="G2" s="106">
        <f ca="1">IFERROR(NOW()-F2,"")</f>
        <v>235.4092018518495</v>
      </c>
      <c r="H2" s="105">
        <v>45703.474768518521</v>
      </c>
      <c r="I2" s="102" t="str">
        <f>IFERROR(VLOOKUP(D2,DB!A:F,6,0),"")</f>
        <v>SCECO</v>
      </c>
      <c r="J2" s="102" t="str">
        <f>IFERROR(VLOOKUP(D2,DB!A:G,7,0),"")</f>
        <v>Dead</v>
      </c>
      <c r="K2" s="107" t="s">
        <v>39060</v>
      </c>
      <c r="L2" s="99" t="str">
        <f>IFERROR(VLOOKUP(D2,DB!A:I,9,0),"")</f>
        <v>Latis</v>
      </c>
    </row>
    <row r="3" spans="1:16" ht="15" customHeight="1">
      <c r="A3" s="127"/>
      <c r="B3" s="127" t="str">
        <f>IFERROR(VLOOKUP(D3,DB!A:K,11,0),"")</f>
        <v/>
      </c>
      <c r="C3" s="128"/>
      <c r="D3" s="129"/>
      <c r="E3" s="130"/>
      <c r="F3" s="131"/>
      <c r="G3" s="132">
        <f ca="1">IFERROR(NOW()-F3,"")</f>
        <v>45938.889919444446</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45938.889919444446</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45938.889919444446</v>
      </c>
      <c r="H5" s="131"/>
      <c r="I5" s="127" t="str">
        <f>IFERROR(VLOOKUP(D5,DB!A:F,6,0),"")</f>
        <v/>
      </c>
      <c r="J5" s="127" t="str">
        <f>IFERROR(VLOOKUP(D5,DB!A:G,7,0),"")</f>
        <v/>
      </c>
      <c r="K5" s="134"/>
      <c r="L5" s="129" t="str">
        <f>IFERROR(VLOOKUP(D5,DB!A:I,9,0),"")</f>
        <v/>
      </c>
    </row>
    <row r="6" spans="1:16" ht="15" customHeight="1">
      <c r="A6" s="127"/>
      <c r="B6" s="127" t="str">
        <f>IFERROR(VLOOKUP(D6,DB!A:K,11,0),"")</f>
        <v/>
      </c>
      <c r="C6" s="128"/>
      <c r="D6" s="129" t="s">
        <v>39061</v>
      </c>
      <c r="E6" s="130"/>
      <c r="F6" s="131"/>
      <c r="G6" s="132">
        <f ca="1">IFERROR(NOW()-F6,"")</f>
        <v>45938.889919444446</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45938.889919444446</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45938.889919444446</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45938.889919444446</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45938.889919444446</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45938.889919444446</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45938.889919444446</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45938.889919444446</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45938.889919444446</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45938.889919444446</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45938.889919444446</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45938.889919444446</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45938.889919444446</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45938.889919444446</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45938.889919444446</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45938.889919444446</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45938.889919444446</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45938.889919444446</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45938.889919444446</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45938.889919444446</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45938.889919444446</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45938.889919444446</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45938.889919444446</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45938.889919444446</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45938.889919444446</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45938.889919444446</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45938.889919444446</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45938.889919444446</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45938.889919444446</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45938.889919444446</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45938.889919444446</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45938.889919444446</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45938.889919444446</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45938.889919444446</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45938.889919444446</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45938.889919444446</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45938.889919444446</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45938.889919444446</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45938.889919444446</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45938.889919444446</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45938.889919444446</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45938.889919444446</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45938.889919444446</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45938.889919444446</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45938.889919444446</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45938.889919444446</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45938.889919444446</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45938.889919444446</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45938.889919444446</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45938.889919444446</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45938.889919444446</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45938.889919444446</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45938.889919444446</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45938.889919444446</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45938.889919444446</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45938.889919444446</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45938.889919444446</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45938.889919444446</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45938.889919444446</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45938.889919444446</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45938.889919444446</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45938.889919444446</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45938.889919444446</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45938.889919444446</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45938.889919444446</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45938.889919444446</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45938.889919444446</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45938.889919444446</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45938.889919444446</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45938.889919444446</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45938.889919444446</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45938.889919444446</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45938.889919444446</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45938.889919444446</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45938.889919444446</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45938.889919444446</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45938.889919444446</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45938.889919444446</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45938.889919444446</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45938.889919444446</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45938.889919444446</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45938.889919444446</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45938.889919444446</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45938.889919444446</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45938.889919444446</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45938.889919444446</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45938.889919444446</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45938.889919444446</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45938.889919444446</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45938.889919444446</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45938.889919444446</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45938.889919444446</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45938.889919444446</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45938.889919444446</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45938.889919444446</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45938.889919444446</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45938.889919444446</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45938.889919444446</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45938.889919444446</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45938.889919444446</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45938.889919444446</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45938.889919444446</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45938.889919444446</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45938.889919444446</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45938.889919444446</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45938.889919444446</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45938.889919444446</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45938.889919444446</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45938.889919444446</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45938.889919444446</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45938.889919444446</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45938.889919444446</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45938.889919444446</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45938.889919444446</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45938.889919444446</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45938.889919444446</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45938.889919444446</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45938.889919444446</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45938.889919444446</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45938.889919444446</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45938.889919444446</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45938.889919444446</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45938.889919444446</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45938.889919444446</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45938.889919444446</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45938.889919444446</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45938.889919444446</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45938.889919444446</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45938.889919444446</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45938.889919444446</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45938.889919444446</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45938.889919444446</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45938.889919444446</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45938.889919444446</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45938.889919444446</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45938.889919444446</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45938.889919444446</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45938.889919444446</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45938.889919444446</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45938.889919444446</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45938.889919444446</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45938.889919444446</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45938.889919444446</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45938.889919444446</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45938.889919444446</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45938.889919444446</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45938.889919444446</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45938.889919444446</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45938.889919444446</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45938.889919444446</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45938.889919444446</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45938.889919444446</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45938.889919444446</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45938.889919444446</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45938.889919444446</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45938.889919444446</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45938.889919444446</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45938.889919444446</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45938.889919444446</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45938.889919444446</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45938.889919444446</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45938.889919444446</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45938.889919444446</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45938.889919444446</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45938.889919444446</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45938.889919444446</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45938.889919444446</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45938.889919444446</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45938.889919444446</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45938.889919444446</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45938.889919444446</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45938.889919444446</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45938.889919444446</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45938.889919444446</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45938.889919444446</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45938.889919444446</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45938.889919444446</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45938.889919444446</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45938.889919444446</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45938.889919444446</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45938.889919444446</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45938.889919444446</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45938.889919444446</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45938.889919444446</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45938.889919444446</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45938.889919444446</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45938.889919444446</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45938.889919444446</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45938.889919444446</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45938.889919444446</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45938.889919444446</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45938.889919444446</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45938.889919444446</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45938.889919444446</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45938.889919444446</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45938.889919444446</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45938.889919444446</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45938.889919444446</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45938.889919444446</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45938.889919444446</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45938.889919444446</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45938.889919444446</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45938.889919444446</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45938.889919444446</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45938.889919444446</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45938.889919444446</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45938.889919444446</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45938.889919444446</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45938.889919444446</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45938.889919444446</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45938.889919444446</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45938.889919444446</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45938.889919444446</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45938.889919444446</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45938.889919444446</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45938.889919444446</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45938.889919444446</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45938.889919444446</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45938.889919444446</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45938.889919444446</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45938.889919444446</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45938.889919444446</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45938.889919444446</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45938.889919444446</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45938.889919444446</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45938.889919444446</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45938.889919444446</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45938.889919444446</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45938.889919444446</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45938.889919444446</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45938.889919444446</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45938.889919444446</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45938.889919444446</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45938.889919444446</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45938.889919444446</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45938.889919444446</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45938.889919444446</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45938.889919444446</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45938.889919444446</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45938.889919444446</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45938.889919444446</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45938.889919444446</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45938.889919444446</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45938.889919444446</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45938.889919444446</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45938.889919444446</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45938.889919444446</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45938.889919444446</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45938.889919444446</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45938.889919444446</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45938.889919444446</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45938.889919444446</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45938.889919444446</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45938.889919444446</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45938.889919444446</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45938.889919444446</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45938.889919444446</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45938.889919444446</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45938.889919444446</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45938.889919444446</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45938.889919444446</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45938.889919444446</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45938.889919444446</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45938.889919444446</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45938.889919444446</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45938.889919444446</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45938.889919444446</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45938.889919444446</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45938.889919444446</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45938.889919444446</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45938.889919444446</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45938.889919444446</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45938.889919444446</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45938.889919444446</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45938.889919444446</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45938.889919444446</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45938.889919444446</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45938.889919444446</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45938.889919444446</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45938.889919444446</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45938.889919444446</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45938.889919444446</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45938.889919444446</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45938.889919444446</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45938.889919444446</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45938.889919444446</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45938.889919444446</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45938.889919444446</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45938.889919444446</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45938.889919444446</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45938.889919444446</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45938.889919444446</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45938.889919444446</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45938.889919444446</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45938.889919444446</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45938.889919444446</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45938.889919444446</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45938.889919444446</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45938.889919444446</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45938.889919444446</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45938.889919444446</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45938.889919444446</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45938.889919444446</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45938.889919444446</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45938.889919444446</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45938.889919444446</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45938.889919444446</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45938.889919444446</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45938.889919444446</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45938.889919444446</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45938.889919444446</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45938.889919444446</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45938.889919444446</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45938.889919444446</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45938.889919444446</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45938.889919444446</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45938.889919444446</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45938.889919444446</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45938.889919444446</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45938.889919444446</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45938.889919444446</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45938.889919444446</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45938.889919444446</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45938.889919444446</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45938.889919444446</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45938.889919444446</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45938.889919444446</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45938.889919444446</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45938.889919444446</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45938.889919444446</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45938.889919444446</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45938.889919444446</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45938.889919444446</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45938.889919444446</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45938.889919444446</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45938.889919444446</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45938.889919444446</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45938.889919444446</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45938.889919444446</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45938.889919444446</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45938.889919444446</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45938.889919444446</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45938.889919444446</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45938.889919444446</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45938.889919444446</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45938.889919444446</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45938.889919444446</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45938.889919444446</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45938.889919444446</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45938.889919444446</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45938.889919444446</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45938.889919444446</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45938.889919444446</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45938.889919444446</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45938.889919444446</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45938.889919444446</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45938.889919444446</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45938.889919444446</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45938.889919444446</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45938.889919444446</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45938.889919444446</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45938.889919444446</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45938.889919444446</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45938.889919444446</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45938.889919444446</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45938.889919444446</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45938.889919444446</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45938.889919444446</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45938.889919444446</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45938.889919444446</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45938.889919444446</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45938.889919444446</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45938.889919444446</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45938.889919444446</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45938.889919444446</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45938.889919444446</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45938.889919444446</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45938.889919444446</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45938.889919444446</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45938.889919444446</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45938.889919444446</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45938.889919444446</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45938.889919444446</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45938.889919444446</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45938.889919444446</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45938.889919444446</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45938.889919444446</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45938.889919444446</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45938.889919444446</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45938.889919444446</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45938.889919444446</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45938.889919444446</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45938.889919444446</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45938.889919444446</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45938.889919444446</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45938.889919444446</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45938.889919444446</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45938.889919444446</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45938.889919444446</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45938.889919444446</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45938.889919444446</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45938.889919444446</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45938.889919444446</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45938.889919444446</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45938.889919444446</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45938.889919444446</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45938.889919444446</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45938.889919444446</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45938.889919444446</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45938.889919444446</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45938.889919444446</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45938.889919444446</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45938.889919444446</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45938.889919444446</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45938.889919444446</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45938.889919444446</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45938.889919444446</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45938.889919444446</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45938.889919444446</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45938.889919444446</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45938.889919444446</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45938.889919444446</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45938.889919444446</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45938.889919444446</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45938.889919444446</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45938.889919444446</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45938.889919444446</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45938.889919444446</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45938.889919444446</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45938.889919444446</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45938.889919444446</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45938.889919444446</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45938.889919444446</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45938.889919444446</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45938.889919444446</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45938.889919444446</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45938.889919444446</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45938.889919444446</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45938.889919444446</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45938.889919444446</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45938.889919444446</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45938.889919444446</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45938.889919444446</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45938.889919444446</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45938.889919444446</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45938.889919444446</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45938.889919444446</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45938.889919444446</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45938.889919444446</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45938.889919444446</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45938.889919444446</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45938.889919444446</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45938.889919444446</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45938.889919444446</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45938.889919444446</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45938.889919444446</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106">
        <f ca="1">IFERROR(NOW()-F2,"")</f>
        <v>47.057859259257384</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39049</v>
      </c>
      <c r="F3" s="38">
        <v>45926.188877314817</v>
      </c>
      <c r="G3" s="106">
        <f ca="1">IFERROR(NOW()-F3,"")</f>
        <v>12.701042129629059</v>
      </c>
      <c r="H3" s="38">
        <v>45926.158159722225</v>
      </c>
      <c r="I3" s="37" t="str">
        <f>IFERROR(VLOOKUP(D3,DB!A:F,6,0),"")</f>
        <v>SCECO</v>
      </c>
      <c r="J3" s="37" t="str">
        <f>IFERROR(VLOOKUP(D3,DB!A:G,7,0),"")</f>
        <v>Good</v>
      </c>
      <c r="K3" s="37" t="s">
        <v>39065</v>
      </c>
      <c r="L3" s="37" t="str">
        <f>IFERROR(VLOOKUP(D3,DB!A:I,9,0),"")</f>
        <v>Latis</v>
      </c>
      <c r="M3" s="125"/>
    </row>
    <row r="4" spans="1:13" ht="15">
      <c r="A4" s="37" t="s">
        <v>39066</v>
      </c>
      <c r="B4" s="37" t="str">
        <f>IFERROR(VLOOKUP(D4,DB!A:K,11,0),"")</f>
        <v>R5</v>
      </c>
      <c r="C4" s="37">
        <v>1</v>
      </c>
      <c r="D4" s="37" t="s">
        <v>36026</v>
      </c>
      <c r="E4" s="37" t="s">
        <v>38964</v>
      </c>
      <c r="F4" s="38">
        <v>45879.84652777778</v>
      </c>
      <c r="G4" s="106">
        <f ca="1">IFERROR(NOW()-F4,"")</f>
        <v>59.043391666666139</v>
      </c>
      <c r="H4" s="38">
        <v>45938.840833333335</v>
      </c>
      <c r="I4" s="37" t="str">
        <f>IFERROR(VLOOKUP(D4,DB!A:F,6,0),"")</f>
        <v>Generator-SG</v>
      </c>
      <c r="J4" s="37" t="str">
        <f>IFERROR(VLOOKUP(D4,DB!A:G,7,0),"")</f>
        <v>Dead</v>
      </c>
      <c r="K4" s="37" t="s">
        <v>39067</v>
      </c>
      <c r="L4" s="37" t="str">
        <f>IFERROR(VLOOKUP(D4,DB!A:I,9,0),"")</f>
        <v>Latis</v>
      </c>
      <c r="M4" s="125"/>
    </row>
    <row r="5" spans="1:13" ht="15">
      <c r="A5" s="37"/>
      <c r="B5" s="37" t="str">
        <f>IFERROR(VLOOKUP(D5,DB!A:K,11,0),"")</f>
        <v/>
      </c>
      <c r="C5" s="37"/>
      <c r="D5" s="37"/>
      <c r="E5" s="37"/>
      <c r="F5" s="38"/>
      <c r="G5" s="106">
        <f ca="1">IFERROR(NOW()-F5,"")</f>
        <v>45938.889919444446</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06">
        <f ca="1">IFERROR(NOW()-F6,"")</f>
        <v>45938.889919444446</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106">
        <f ca="1">IFERROR(NOW()-F7,"")</f>
        <v>45938.889919444446</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106">
        <f ca="1">IFERROR(NOW()-F8,"")</f>
        <v>45938.889919444446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45938.889919444446</v>
      </c>
      <c r="H9" s="38"/>
      <c r="I9" s="37" t="str">
        <f>IFERROR(VLOOKUP(D9,DB!A:F,6,0),"")</f>
        <v/>
      </c>
      <c r="J9" s="37" t="str">
        <f>IFERROR(VLOOKUP(D9,DB!A:G,7,0),"")</f>
        <v/>
      </c>
      <c r="K9" s="37"/>
      <c r="L9" s="37" t="str">
        <f>IFERROR(VLOOKUP(D9,DB!A:I,9,0),"")</f>
        <v/>
      </c>
    </row>
    <row r="10" spans="1:13" ht="15">
      <c r="A10" s="37"/>
      <c r="B10" s="37" t="str">
        <f>IFERROR(VLOOKUP(D10,DB!A:K,11,0),"")</f>
        <v/>
      </c>
      <c r="C10" s="37"/>
      <c r="D10"/>
      <c r="E10" s="37"/>
      <c r="F10" s="38"/>
      <c r="G10" s="39">
        <f ca="1">IFERROR(NOW()-F10,"")</f>
        <v>45938.889919444446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ref="G2:G33" ca="1" si="0">IFERROR(NOW()-F11,"")</f>
        <v>45938.889919444446</v>
      </c>
      <c r="H11" s="38"/>
      <c r="I11" s="37" t="str">
        <f>IFERROR(VLOOKUP(D11,DB!A:F,6,0),"")</f>
        <v/>
      </c>
      <c r="J11" s="37" t="str">
        <f>IFERROR(VLOOKUP(D11,DB!A:G,7,0),"")</f>
        <v/>
      </c>
      <c r="K11" s="37"/>
      <c r="L11" s="37" t="str">
        <f>IFERROR(VLOOKUP(D11,DB!A:I,9,0),"")</f>
        <v/>
      </c>
    </row>
    <row r="12" spans="1:13" ht="15">
      <c r="A12" s="37"/>
      <c r="B12" s="37" t="str">
        <f>IFERROR(VLOOKUP(D12,DB!A:K,11,0),"")</f>
        <v/>
      </c>
      <c r="C12" s="37"/>
      <c r="D12"/>
      <c r="E12" s="37"/>
      <c r="F12" s="38"/>
      <c r="G12" s="39">
        <f t="shared" ca="1" si="0"/>
        <v>45938.889919444446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45938.889919444446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45938.889919444446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45938.889919444446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45938.889919444446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45938.889919444446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45938.889919444446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45938.889919444446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45938.889919444446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45938.889919444446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45938.889919444446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45938.889919444446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45938.889919444446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45938.889919444446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45938.889919444446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45938.889919444446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45938.889919444446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45938.889919444446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0"/>
        <v>45938.889919444446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0"/>
        <v>45938.889919444446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0"/>
        <v>45938.889919444446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0"/>
        <v>45938.889919444446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ref="G34:G65" ca="1" si="1">IFERROR(NOW()-F34,"")</f>
        <v>45938.889919444446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45938.889919444446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45938.889919444446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45938.889919444446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45938.889919444446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45938.889919444446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45938.889919444446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45938.889919444446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45938.889919444446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45938.889919444446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45938.889919444446</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t="shared" ca="1" si="1"/>
        <v>45938.889919444446</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t="shared" ca="1" si="1"/>
        <v>45938.889919444446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45938.889919444446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45938.889919444446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45938.889919444446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45938.889919444446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45938.889919444446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45938.889919444446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45938.889919444446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45938.889919444446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45938.889919444446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45938.889919444446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45938.889919444446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45938.889919444446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45938.889919444446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45938.889919444446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45938.889919444446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1"/>
        <v>45938.889919444446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1"/>
        <v>45938.889919444446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1"/>
        <v>45938.889919444446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1"/>
        <v>45938.889919444446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ref="G66:G97" ca="1" si="2">IFERROR(NOW()-F66,"")</f>
        <v>45938.889919444446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45938.889919444446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45938.889919444446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45938.889919444446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45938.889919444446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45938.889919444446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45938.889919444446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45938.889919444446</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t="shared" ca="1" si="2"/>
        <v>45938.889919444446</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t="shared" ca="1" si="2"/>
        <v>45938.889919444446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45938.889919444446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45938.889919444446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45938.889919444446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45938.889919444446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45938.889919444446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45938.889919444446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45938.889919444446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45938.889919444446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45938.889919444446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45938.889919444446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45938.889919444446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45938.889919444446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45938.889919444446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45938.889919444446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45938.889919444446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45938.889919444446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45938.889919444446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45938.889919444446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2"/>
        <v>45938.889919444446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2"/>
        <v>45938.889919444446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2"/>
        <v>45938.889919444446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2"/>
        <v>45938.889919444446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ref="G98:G129" ca="1" si="3">IFERROR(NOW()-F98,"")</f>
        <v>45938.889919444446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45938.889919444446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45938.889919444446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45938.889919444446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45938.889919444446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45938.889919444446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45938.889919444446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45938.889919444446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45938.889919444446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45938.889919444446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45938.889919444446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45938.889919444446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45938.889919444446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45938.889919444446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45938.889919444446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45938.889919444446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45938.889919444446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45938.889919444446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45938.889919444446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45938.889919444446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45938.889919444446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45938.889919444446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45938.889919444446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45938.889919444446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45938.889919444446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45938.889919444446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t="shared" ca="1" si="3"/>
        <v>45938.889919444446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t="shared" ca="1" si="3"/>
        <v>45938.889919444446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t="shared" ca="1" si="3"/>
        <v>45938.889919444446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t="shared" ca="1" si="3"/>
        <v>45938.889919444446</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t="shared" ca="1" si="3"/>
        <v>45938.889919444446</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39068</v>
      </c>
      <c r="B2" s="150" t="s">
        <v>5398</v>
      </c>
      <c r="C2" s="149">
        <v>1</v>
      </c>
      <c r="D2" s="150" t="s">
        <v>34463</v>
      </c>
      <c r="E2" s="149" t="s">
        <v>39069</v>
      </c>
      <c r="F2" s="151">
        <v>45926.772847222222</v>
      </c>
      <c r="G2" s="152">
        <f ca="1">IFERROR(NOW()-F2,"-")</f>
        <v>12.117072222223214</v>
      </c>
      <c r="H2" s="153">
        <v>45927.449074074102</v>
      </c>
      <c r="I2" s="150" t="str">
        <f>IFERROR(VLOOKUP(D2,DB!A:F,6,0),"")</f>
        <v>SCECO</v>
      </c>
      <c r="J2" s="150" t="str">
        <f>IFERROR(VLOOKUP(D2,DB!A:G,7,0),"")</f>
        <v>Weak</v>
      </c>
      <c r="K2" s="149" t="s">
        <v>39070</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45938.889919444446</v>
      </c>
      <c r="H3" s="153">
        <v>45927.987534722219</v>
      </c>
      <c r="I3" s="150" t="str">
        <f>IFERROR(VLOOKUP(D3,DB!A:F,6,0),"")</f>
        <v>SCECO</v>
      </c>
      <c r="J3" s="150" t="str">
        <f>IFERROR(VLOOKUP(D3,DB!A:G,7,0),"")</f>
        <v>Vandalized</v>
      </c>
      <c r="K3" s="149" t="s">
        <v>39071</v>
      </c>
      <c r="L3" s="150" t="str">
        <f>IFERROR(VLOOKUP(D3,DB!A:I,9,0),"")</f>
        <v>Latis</v>
      </c>
    </row>
    <row r="4" spans="1:16383" ht="31.5" customHeight="1">
      <c r="A4" s="149" t="s">
        <v>39072</v>
      </c>
      <c r="B4" s="150" t="s">
        <v>5398</v>
      </c>
      <c r="C4" s="149">
        <v>1</v>
      </c>
      <c r="D4" s="150" t="s">
        <v>32861</v>
      </c>
      <c r="E4" s="149" t="s">
        <v>39069</v>
      </c>
      <c r="F4" s="151">
        <v>45933.880972222221</v>
      </c>
      <c r="G4" s="152">
        <f ca="1">IFERROR(NOW()-F4,"-")</f>
        <v>5.0089472222243785</v>
      </c>
      <c r="H4" s="153">
        <v>45929.455266203702</v>
      </c>
      <c r="I4" s="150" t="str">
        <f>IFERROR(VLOOKUP(D4,DB!A:F,6,0),"")</f>
        <v>SCECO</v>
      </c>
      <c r="J4" s="150" t="str">
        <f>IFERROR(VLOOKUP(D4,DB!A:G,7,0),"")</f>
        <v>In progress</v>
      </c>
      <c r="K4" s="149" t="s">
        <v>39070</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39073</v>
      </c>
      <c r="B5" s="150" t="s">
        <v>5398</v>
      </c>
      <c r="C5" s="149">
        <v>1</v>
      </c>
      <c r="D5" s="150" t="s">
        <v>33408</v>
      </c>
      <c r="E5" s="149" t="s">
        <v>38964</v>
      </c>
      <c r="F5" s="151">
        <v>45934.942245370374</v>
      </c>
      <c r="G5" s="152">
        <f ca="1">IFERROR(NOW()-F5,"-")</f>
        <v>3.9476740740719833</v>
      </c>
      <c r="H5" s="153">
        <v>45934.470231481479</v>
      </c>
      <c r="I5" s="150" t="str">
        <f>IFERROR(VLOOKUP(D5,DB!A:F,6,0),"")</f>
        <v>SCECO</v>
      </c>
      <c r="J5" s="150" t="str">
        <f>IFERROR(VLOOKUP(D5,DB!A:G,7,0),"")</f>
        <v>Dead</v>
      </c>
      <c r="K5" s="149" t="s">
        <v>39070</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45938.889919444446</v>
      </c>
      <c r="H6" s="155">
        <v>45937.667847222219</v>
      </c>
      <c r="I6" s="150" t="str">
        <f>IFERROR(VLOOKUP(D6,DB!A:F,6,0),"")</f>
        <v>SCECO</v>
      </c>
      <c r="J6" s="150" t="str">
        <f>IFERROR(VLOOKUP(D6,DB!A:G,7,0),"")</f>
        <v>Weak</v>
      </c>
      <c r="K6" s="156" t="s">
        <v>39074</v>
      </c>
      <c r="L6" s="150" t="str">
        <f>IFERROR(VLOOKUP(D6,DB!A:I,9,0),"")</f>
        <v>Latis</v>
      </c>
    </row>
    <row r="7" spans="1:16383" ht="31.5" customHeight="1">
      <c r="A7" s="162"/>
      <c r="B7" s="162" t="str">
        <f>IFERROR(VLOOKUP(D7,DB!A:K,11,0),"")</f>
        <v/>
      </c>
      <c r="C7" s="162"/>
      <c r="D7" s="162"/>
      <c r="E7" s="162"/>
      <c r="F7" s="162"/>
      <c r="G7" s="152">
        <f ca="1">IFERROR(NOW()-F7,"-")</f>
        <v>45938.889919444446</v>
      </c>
      <c r="H7" s="167"/>
      <c r="I7" s="162" t="str">
        <f>IFERROR(VLOOKUP(D7,DB!A:F,6,0),"")</f>
        <v/>
      </c>
      <c r="J7" s="162" t="str">
        <f>IFERROR(VLOOKUP(D7,DB!A:G,7,0),"")</f>
        <v/>
      </c>
      <c r="K7" s="162"/>
      <c r="L7" s="162" t="str">
        <f>IFERROR(VLOOKUP(D7,DB!A:I,9,0),"")</f>
        <v/>
      </c>
    </row>
    <row r="8" spans="1:16383" ht="31.5" customHeight="1">
      <c r="A8" s="162"/>
      <c r="B8" s="162" t="str">
        <f>IFERROR(VLOOKUP(D8,DB!A:K,11,0),"")</f>
        <v/>
      </c>
      <c r="C8" s="162"/>
      <c r="D8" s="160"/>
      <c r="E8" s="162"/>
      <c r="F8" s="162"/>
      <c r="G8" s="152">
        <f ca="1">IFERROR(NOW()-F8,"-")</f>
        <v>45938.889919444446</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1"/>
      <c r="E9" s="162"/>
      <c r="F9" s="162"/>
      <c r="G9" s="152">
        <f ca="1">IFERROR(NOW()-F9,"-")</f>
        <v>45938.889919444446</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45938.889919444446</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45938.889919444446</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0"/>
      <c r="E12" s="162"/>
      <c r="F12" s="162"/>
      <c r="G12" s="152">
        <f ca="1">IFERROR(NOW()-F12,"-")</f>
        <v>45938.889919444446</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45938.889919444446</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45938.889919444446</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45938.889919444446</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45938.889919444446</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45938.889919444446</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45938.889919444446</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45938.889919444446</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45938.889919444446</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45938.889919444446</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45938.889919444446</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45938.889919444446</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45938.889919444446</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45938.889919444446</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45938.889919444446</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45938.889919444446</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45938.889919444446</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45938.889919444446</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2">
        <f ca="1">IFERROR(NOW()-F30,"-")</f>
        <v>45938.889919444446</v>
      </c>
      <c r="H30" s="162"/>
      <c r="I30" s="162" t="str">
        <f>IFERROR(VLOOKUP(D30,DB!A:F,6,0),"")</f>
        <v/>
      </c>
      <c r="J30" s="162" t="str">
        <f>IFERROR(VLOOKUP(D30,DB!A:G,7,0),"")</f>
        <v/>
      </c>
      <c r="K30" s="162"/>
      <c r="L30" s="162" t="str">
        <f>IFERROR(VLOOKUP(D30,DB!A:I,9,0),"")</f>
        <v/>
      </c>
    </row>
    <row r="31" spans="1:12" ht="31.5" customHeight="1">
      <c r="A31" s="110"/>
      <c r="B31" s="163" t="str">
        <f>IFERROR(VLOOKUP(D31,DB!A:K,11,0),"")</f>
        <v/>
      </c>
      <c r="C31" s="163"/>
      <c r="D31" s="163"/>
      <c r="E31" s="164"/>
      <c r="F31" s="113"/>
      <c r="G31" s="152">
        <f ca="1">IFERROR(NOW()-F31,"-")</f>
        <v>45938.889919444446</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45938.889919444446</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45938.889919444446</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45938.889919444446</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52">
        <f ca="1">IFERROR(NOW()-F35,"-")</f>
        <v>45938.889919444446</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45938.889919444446</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45938.889919444446</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45938.889919444446</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45938.889919444446</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45938.889919444446</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45938.889919444446</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45938.889919444446</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45938.889919444446</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45938.889919444446</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45938.889919444446</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45938.889919444446</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45938.889919444446</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45938.889919444446</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45938.889919444446</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45938.889919444446</v>
      </c>
      <c r="H50" s="113"/>
      <c r="I50" s="163" t="str">
        <f>IFERROR(VLOOKUP(D50,DB!A:F,6,0),"")</f>
        <v/>
      </c>
      <c r="J50" s="163" t="str">
        <f>IFERROR(VLOOKUP(D50,DB!A:G,7,0),"")</f>
        <v/>
      </c>
      <c r="K50" s="166"/>
      <c r="L50" s="164" t="str">
        <f>IFERROR(VLOOKUP(D50,DB!A:I,9,0),"")</f>
        <v/>
      </c>
    </row>
    <row r="51" spans="1:12" ht="31.5" customHeight="1">
      <c r="A51" s="110"/>
      <c r="B51" s="163" t="str">
        <f>IFERROR(VLOOKUP(D51,DB!A:K,11,0),"")</f>
        <v/>
      </c>
      <c r="C51" s="163"/>
      <c r="D51" s="163"/>
      <c r="E51" s="164"/>
      <c r="F51" s="113"/>
      <c r="G51" s="165">
        <f ca="1">IFERROR(NOW()-F51,"-")</f>
        <v>45938.889919444446</v>
      </c>
      <c r="H51" s="113"/>
      <c r="I51" s="163" t="str">
        <f>IFERROR(VLOOKUP(D51,DB!A:F,6,0),"")</f>
        <v/>
      </c>
      <c r="J51" s="163" t="str">
        <f>IFERROR(VLOOKUP(D51,DB!A:G,7,0),"")</f>
        <v/>
      </c>
      <c r="K51" s="166"/>
      <c r="L51" s="164" t="str">
        <f>IFERROR(VLOOKUP(D51,DB!A:I,9,0),"")</f>
        <v/>
      </c>
    </row>
    <row r="52" spans="1:12" ht="31.5" customHeight="1">
      <c r="A52" s="110"/>
      <c r="B52" s="109" t="str">
        <f>IFERROR(VLOOKUP(D52,DB!A:K,11,0),"")</f>
        <v/>
      </c>
      <c r="C52" s="111"/>
      <c r="D52" s="109"/>
      <c r="E52" s="112"/>
      <c r="F52" s="113"/>
      <c r="G52" s="81">
        <f ca="1">IFERROR(NOW()-F52,"-")</f>
        <v>45938.889919444446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45938.889919444446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45938.889919444446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45938.889919444446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45938.889919444446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45938.889919444446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45938.889919444446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45938.889919444446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45938.889919444446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45938.889919444446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45938.889919444446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45938.889919444446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45938.889919444446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45938.889919444446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45938.889919444446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45938.889919444446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45938.889919444446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45938.889919444446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45938.889919444446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45938.889919444446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45938.889919444446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45938.889919444446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45938.889919444446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45938.889919444446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45938.889919444446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45938.889919444446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45938.889919444446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45938.889919444446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45938.889919444446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45938.889919444446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45938.889919444446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45938.889919444446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45938.889919444446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45938.889919444446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45938.889919444446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45938.889919444446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45938.889919444446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45938.889919444446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45938.889919444446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45938.889919444446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45938.889919444446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45938.889919444446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45938.889919444446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45938.889919444446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45938.889919444446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45938.889919444446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45938.889919444446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45938.889919444446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45938.889919444446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45938.889919444446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45938.889919444446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45938.889919444446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45938.889919444446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45938.889919444446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45938.889919444446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45938.889919444446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45938.889919444446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45938.889919444446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45938.889919444446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45938.889919444446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45938.889919444446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45938.889919444446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45938.889919444446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45938.889919444446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45938.889919444446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45938.889919444446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45938.889919444446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45938.889919444446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45938.889919444446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45938.889919444446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45938.889919444446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45938.889919444446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45938.889919444446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45938.889919444446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45938.889919444446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45938.889919444446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45938.889919444446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45938.889919444446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45938.889919444446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45938.889919444446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45938.889919444446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45938.889919444446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45938.889919444446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45938.889919444446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45938.889919444446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45938.889919444446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45938.889919444446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45938.889919444446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45938.889919444446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45938.889919444446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45938.889919444446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45938.889919444446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45938.889919444446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45938.889919444446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45938.889919444446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45938.889919444446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45938.889919444446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45938.889919444446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45938.889919444446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45938.889919444446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45938.889919444446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45938.889919444446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45938.889919444446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45938.889919444446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45938.889919444446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45938.889919444446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45938.889919444446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45938.889919444446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45938.889919444446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45938.889919444446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45938.889919444446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45938.889919444446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45938.889919444446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45938.889919444446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45938.889919444446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45938.889919444446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45938.889919444446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45938.889919444446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45938.889919444446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45938.889919444446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45938.889919444446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45938.889919444446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45938.889919444446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45938.889919444446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45938.889919444446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45938.889919444446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45938.889919444446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45938.889919444446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45938.889919444446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45938.889919444446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45938.889919444446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45938.889919444446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45938.889919444446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45938.889919444446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45938.889919444446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45938.889919444446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45938.889919444446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45938.889919444446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45938.889919444446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45938.889919444446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45938.889919444446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45938.889919444446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45938.889919444446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45938.889919444446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45938.889919444446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45938.889919444446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45938.889919444446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45938.889919444446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45938.889919444446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45938.889919444446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45938.889919444446</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45938.889919444446</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45938.889919444446</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45938.889919444446</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45938.889919444446</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45938.889919444446</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45938.889919444446</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45938.889919444446</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45938.889919444446</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45938.889919444446</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45938.889919444446</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45938.889919444446</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45938.889919444446</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45938.889919444446</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45938.889919444446</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45938.889919444446</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45938.889919444446</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2025-10-08T18:23:17Z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