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44" documentId="13_ncr:1_{F6CB121F-512D-4AA6-A0C1-0FB36C537598}" xr6:coauthVersionLast="47" xr6:coauthVersionMax="47" xr10:uidLastSave="{0A8DA13E-B328-4E56-99BE-AC533A70A6BE}"/>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alcChain>
</file>

<file path=xl/sharedStrings.xml><?xml version="1.0" encoding="utf-8"?>
<sst xmlns="http://schemas.openxmlformats.org/spreadsheetml/2006/main" count="178600" uniqueCount="39085">
  <si>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</si>
  <si>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</si>
  <si>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</si>
  <si>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</si>
  <si>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</si>
  <si>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</si>
  <si>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</si>
  <si>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</si>
  <si>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</si>
  <si>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</si>
  <si>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</si>
  <si>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</si>
  <si>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</si>
  <si>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</si>
  <si>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</si>
  <si>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</si>
  <si>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</si>
  <si>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</si>
  <si>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</si>
  <si>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</si>
  <si>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</si>
  <si>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</si>
  <si>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</si>
  <si>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</si>
  <si>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</si>
  <si>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</si>
  <si>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</si>
  <si>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</si>
  <si>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</si>
  <si>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</si>
  <si>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</si>
  <si>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</si>
  <si>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</si>
  <si>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</si>
  <si>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</si>
  <si>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</si>
  <si>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</si>
  <si>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</si>
  <si>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</si>
  <si>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</si>
  <si>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</si>
  <si>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</si>
  <si>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</si>
  <si>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</si>
  <si>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</si>
  <si>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</si>
  <si>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</si>
  <si>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</si>
  <si>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</si>
  <si>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</si>
  <si>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</si>
  <si>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</si>
  <si>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</si>
  <si>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</si>
  <si>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</si>
  <si>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</si>
  <si>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</si>
  <si>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</si>
  <si>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</si>
  <si>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</si>
  <si>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</si>
  <si>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</si>
  <si>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</si>
  <si>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</si>
  <si>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</si>
  <si>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</si>
  <si>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</si>
  <si>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</si>
  <si>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</si>
  <si>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</si>
  <si>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</si>
  <si>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</si>
  <si>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</si>
  <si>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</si>
  <si>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</si>
  <si>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</si>
  <si>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</si>
  <si>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</si>
  <si>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</si>
  <si>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</si>
  <si>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</si>
  <si>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</si>
  <si>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</si>
  <si>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</si>
  <si>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</si>
  <si>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</si>
  <si>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</si>
  <si>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</si>
  <si>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</si>
  <si>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</si>
  <si>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</si>
  <si>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</si>
  <si>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</si>
  <si>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</si>
  <si>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</si>
  <si>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</si>
  <si>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</si>
  <si>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</si>
  <si>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</si>
  <si>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</si>
  <si>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</si>
  <si>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</si>
  <si>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</si>
  <si>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</si>
  <si>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</si>
  <si>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</si>
  <si>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</si>
  <si>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</si>
  <si>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</si>
  <si>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</si>
  <si>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</si>
  <si>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</si>
  <si>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</si>
  <si>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</si>
  <si>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</si>
  <si>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</si>
  <si>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</si>
  <si>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</si>
  <si>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</si>
  <si>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</si>
  <si>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</si>
  <si>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</si>
  <si>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</si>
  <si>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</si>
  <si>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</si>
  <si>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</si>
  <si>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</si>
  <si>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</si>
  <si>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</si>
  <si>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</si>
  <si>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</si>
  <si>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</si>
  <si>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</si>
  <si>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</si>
  <si>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</si>
  <si>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</si>
  <si>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</si>
  <si>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</si>
  <si>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</si>
  <si>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</si>
  <si>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</si>
  <si>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</si>
  <si>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</si>
  <si>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</si>
  <si>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</si>
  <si>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</si>
  <si>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</si>
  <si>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</si>
  <si>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</si>
  <si>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</si>
  <si>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</si>
  <si>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</si>
  <si>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</si>
  <si>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</si>
  <si>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</si>
  <si>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</si>
  <si>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</si>
  <si>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</si>
  <si>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</si>
  <si>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</si>
  <si>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</si>
  <si>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</si>
  <si>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</si>
  <si>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</si>
  <si>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</si>
  <si>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</si>
  <si>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</si>
  <si>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</si>
  <si>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</si>
  <si>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</si>
  <si>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</si>
  <si>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</si>
  <si>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</si>
  <si>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</si>
  <si>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</si>
  <si>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</si>
  <si>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</si>
  <si>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</si>
  <si>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</si>
  <si>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</si>
  <si>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</si>
  <si>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</si>
  <si>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</si>
  <si>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</si>
  <si>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</si>
  <si>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</si>
  <si>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</si>
  <si>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</si>
  <si>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</si>
  <si>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</si>
  <si>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</si>
  <si>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</si>
  <si>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</si>
  <si>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</si>
  <si>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</si>
  <si>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</si>
  <si>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</si>
  <si>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</si>
  <si>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</si>
  <si>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</si>
  <si>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</si>
  <si>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</si>
  <si>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</si>
  <si>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</si>
  <si>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</si>
  <si>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</si>
  <si>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</si>
  <si>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</si>
  <si>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</si>
  <si>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</si>
  <si>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</si>
  <si>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</si>
  <si>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</si>
  <si>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</si>
  <si>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</si>
  <si>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</si>
  <si>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</si>
  <si>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</si>
  <si>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</si>
  <si>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</si>
  <si>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</si>
  <si>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</si>
  <si>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</si>
  <si>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</si>
  <si>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</si>
  <si>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</si>
  <si>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</si>
  <si>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</si>
  <si>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</si>
  <si>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</si>
  <si>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</si>
  <si>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</si>
  <si>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</si>
  <si>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</si>
  <si>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</si>
  <si>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</si>
  <si>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</si>
  <si>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</si>
  <si>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</si>
  <si>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</si>
  <si>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</si>
  <si>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</si>
  <si>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</si>
  <si>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</si>
  <si>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</si>
  <si>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</si>
  <si>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</si>
  <si>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</si>
  <si>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</si>
  <si>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</si>
  <si>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</si>
  <si>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</si>
  <si>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</si>
  <si>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</si>
  <si>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</si>
  <si>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</si>
  <si>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</si>
  <si>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</si>
  <si>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</si>
  <si>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</si>
  <si>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</si>
  <si>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</si>
  <si>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</si>
  <si>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</si>
  <si>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</si>
  <si>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</si>
  <si>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</si>
  <si>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</si>
  <si>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</si>
  <si>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</si>
  <si>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</si>
  <si>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</si>
  <si>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</si>
  <si>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</si>
  <si>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</si>
  <si>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</si>
  <si>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</si>
  <si>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</si>
  <si>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</si>
  <si>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</si>
  <si>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</si>
  <si>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</si>
  <si>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</si>
  <si>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</si>
  <si>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</si>
  <si>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</si>
  <si>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</si>
  <si>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</si>
  <si>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</si>
  <si>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</si>
  <si>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</si>
  <si>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</si>
  <si>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</si>
  <si>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</si>
  <si>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</si>
  <si>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</si>
  <si>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</si>
  <si>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</si>
  <si>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</si>
  <si>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</si>
  <si>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</si>
  <si>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</si>
  <si>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</si>
  <si>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</si>
  <si>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</si>
  <si>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</si>
  <si>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</si>
  <si>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</si>
  <si>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</si>
  <si>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</si>
  <si>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</si>
  <si>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</si>
  <si>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</si>
  <si>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</si>
  <si>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</si>
  <si>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</si>
  <si>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</si>
  <si>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</si>
  <si>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</si>
  <si>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</si>
  <si>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</si>
  <si>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</si>
  <si>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</si>
  <si>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</si>
  <si>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</si>
  <si>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</si>
  <si>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</si>
  <si>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</si>
  <si>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</si>
  <si>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</si>
  <si>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</si>
  <si>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</si>
  <si>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</si>
  <si>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</si>
  <si>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</si>
  <si>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</si>
  <si>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</si>
  <si>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</si>
  <si>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</si>
  <si>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</si>
  <si>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</si>
  <si>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</si>
  <si>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</si>
  <si>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</si>
  <si>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</si>
  <si>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</si>
  <si>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</si>
  <si>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</si>
  <si>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</si>
  <si>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</si>
  <si>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</si>
  <si>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</si>
  <si>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</si>
  <si>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</si>
  <si>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</si>
  <si>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</si>
  <si>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</si>
  <si>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</si>
  <si>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</si>
  <si>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</si>
  <si>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</si>
  <si>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</si>
  <si>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</si>
  <si>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</si>
  <si>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</si>
  <si>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</si>
  <si>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</si>
  <si>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</si>
  <si>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</si>
  <si>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</si>
  <si>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</si>
  <si>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</si>
  <si>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</si>
  <si>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</si>
  <si>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</si>
  <si>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</si>
  <si>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</si>
  <si>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</si>
  <si>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</si>
  <si>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</si>
  <si>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</si>
  <si>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</si>
  <si>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</si>
  <si>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</si>
  <si>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</si>
  <si>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</si>
  <si>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</si>
  <si>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</si>
  <si>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</si>
  <si>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</si>
  <si>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</si>
  <si>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</si>
  <si>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</si>
  <si>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</si>
  <si>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</si>
  <si>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</si>
  <si>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</si>
  <si>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</si>
  <si>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</si>
  <si>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</si>
  <si>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</si>
  <si>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</si>
  <si>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</si>
  <si>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</si>
  <si>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</si>
  <si>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</si>
  <si>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</si>
  <si>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</si>
  <si>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</si>
  <si>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</si>
  <si>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</si>
  <si>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</si>
  <si>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</si>
  <si>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</si>
  <si>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</si>
  <si>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</si>
  <si>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</si>
  <si>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</si>
  <si>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</si>
  <si>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</si>
  <si>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</si>
  <si>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</si>
  <si>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</si>
  <si>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</si>
  <si>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</si>
  <si>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</si>
  <si>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</si>
  <si>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</si>
  <si>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</si>
  <si>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</si>
  <si>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</si>
  <si>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</si>
  <si>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</si>
  <si>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</si>
  <si>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</si>
  <si>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</si>
  <si>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</si>
  <si>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</si>
  <si>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</si>
  <si>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</si>
  <si>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</si>
  <si>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</si>
  <si>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</si>
  <si>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</si>
  <si>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</si>
  <si>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</si>
  <si>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</si>
  <si>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</si>
  <si>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</si>
  <si>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</si>
  <si>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</si>
  <si>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</si>
  <si>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</si>
  <si>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</si>
  <si>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</si>
  <si>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</si>
  <si>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</si>
  <si>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</si>
  <si>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</si>
  <si>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</si>
  <si>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</si>
  <si>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</si>
  <si>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</si>
  <si>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</si>
  <si>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</si>
  <si>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</si>
  <si>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</si>
  <si>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</si>
  <si>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</si>
  <si>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</si>
  <si>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</si>
  <si>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</si>
  <si>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</si>
  <si>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</si>
  <si>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</si>
  <si>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</si>
  <si>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</si>
  <si>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</si>
  <si>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</si>
  <si>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</si>
  <si>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</si>
  <si>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</si>
  <si>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</si>
  <si>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</si>
  <si>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</si>
  <si>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</si>
  <si>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</si>
  <si>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</si>
  <si>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</si>
  <si>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</si>
  <si>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</si>
  <si>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</si>
  <si>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</si>
  <si>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</si>
  <si>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</si>
  <si>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</si>
  <si>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</si>
  <si>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</si>
  <si>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</si>
  <si>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</si>
  <si>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</si>
  <si>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</si>
  <si>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</si>
  <si>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</si>
  <si>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</si>
  <si>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</si>
  <si>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</si>
  <si>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</si>
  <si>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</si>
  <si>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</si>
  <si>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</si>
  <si>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</si>
  <si>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</si>
  <si>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</si>
  <si>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</si>
  <si>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</si>
  <si>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</si>
  <si>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</si>
  <si>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</si>
  <si>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</si>
  <si>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</si>
  <si>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</si>
  <si>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</si>
  <si>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</si>
  <si>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</si>
  <si>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</si>
  <si>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</si>
  <si>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</si>
  <si>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</si>
  <si>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</si>
  <si>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</si>
  <si>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</si>
  <si>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</si>
  <si>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</si>
  <si>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</si>
  <si>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</si>
  <si>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</si>
  <si>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</si>
  <si>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</si>
  <si>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</si>
  <si>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</si>
  <si>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</si>
  <si>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</si>
  <si>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</si>
  <si>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</si>
  <si>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</si>
  <si>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</si>
  <si>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</si>
  <si>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</si>
  <si>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</si>
  <si>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</si>
  <si>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</si>
  <si>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</si>
  <si>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</si>
  <si>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</si>
  <si>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</si>
  <si>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</si>
  <si>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</si>
  <si>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</si>
  <si>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</si>
  <si>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</si>
  <si>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</si>
  <si>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</si>
  <si>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</si>
  <si>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</si>
  <si>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</si>
  <si>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</si>
  <si>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</si>
  <si>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</si>
  <si>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</si>
  <si>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</si>
  <si>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</si>
  <si>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</si>
  <si>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</si>
  <si>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</si>
  <si>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</si>
  <si>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</si>
  <si>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</si>
  <si>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</si>
  <si>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</si>
  <si>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</si>
  <si>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</si>
  <si>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</si>
  <si>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</si>
  <si>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</si>
  <si>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</si>
  <si>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</si>
  <si>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</si>
  <si>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</si>
  <si>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</si>
  <si>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</si>
  <si>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</si>
  <si>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</si>
  <si>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</si>
  <si>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</si>
  <si>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</si>
  <si>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</si>
  <si>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</si>
  <si>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</si>
  <si>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</si>
  <si>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</si>
  <si>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</si>
  <si>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</si>
  <si>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</si>
  <si>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</si>
  <si>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</si>
  <si>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</si>
  <si>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</si>
  <si>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</si>
  <si>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</si>
  <si>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</si>
  <si>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</si>
  <si>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</si>
  <si>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</si>
  <si>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</si>
  <si>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</si>
  <si>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</si>
  <si>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</si>
  <si>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</si>
  <si>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</si>
  <si>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</si>
  <si>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</si>
  <si>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</si>
  <si>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</si>
  <si>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</si>
  <si>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</si>
  <si>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</si>
  <si>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</si>
  <si>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</si>
  <si>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</si>
  <si>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</si>
  <si>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</si>
  <si>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</si>
  <si>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</si>
  <si>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</si>
  <si>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</si>
  <si>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</si>
  <si>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</si>
  <si>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</si>
  <si>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</si>
  <si>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</si>
  <si>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</si>
  <si>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</si>
  <si>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</si>
  <si>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</si>
  <si>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</si>
  <si>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</si>
  <si>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</si>
  <si>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</si>
  <si>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</si>
  <si>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</si>
  <si>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</si>
  <si>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</si>
  <si>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</si>
  <si>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</si>
  <si>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</si>
  <si>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</si>
  <si>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</si>
  <si>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</si>
  <si>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</si>
  <si>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</si>
  <si>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</si>
  <si>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</si>
  <si>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</si>
  <si>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</si>
  <si>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</si>
  <si>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</si>
  <si>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</si>
  <si>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</si>
  <si>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</si>
  <si>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</si>
  <si>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</si>
  <si>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</si>
  <si>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</si>
  <si>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</si>
  <si>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</si>
  <si>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</si>
  <si>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</si>
  <si>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</si>
  <si>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</si>
  <si>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</si>
  <si>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</si>
  <si>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</si>
  <si>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</si>
  <si>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</si>
  <si>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</si>
  <si>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</si>
  <si>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</si>
  <si>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</si>
  <si>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</si>
  <si>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</si>
  <si>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</si>
  <si>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</si>
  <si>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</si>
  <si>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</si>
  <si>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</si>
  <si>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</si>
  <si>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</si>
  <si>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</si>
  <si>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</si>
  <si>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</si>
  <si>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</si>
  <si>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</si>
  <si>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</si>
  <si>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</si>
  <si>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</si>
  <si>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</si>
  <si>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</si>
  <si>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</si>
  <si>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</si>
  <si>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</si>
  <si>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</si>
  <si>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</si>
  <si>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</si>
  <si>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</si>
  <si>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</si>
  <si>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</si>
  <si>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</si>
  <si>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</si>
  <si>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</si>
  <si>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</si>
  <si>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</si>
  <si>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</si>
  <si>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</si>
  <si>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</si>
  <si>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</si>
  <si>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</si>
  <si>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</si>
  <si>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</si>
  <si>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</si>
  <si>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</si>
  <si>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</si>
  <si>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</si>
  <si>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</si>
  <si>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</si>
  <si>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</si>
  <si>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</si>
  <si>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</si>
  <si>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</si>
  <si>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</si>
  <si>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</si>
  <si>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</si>
  <si>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</si>
  <si>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</si>
  <si>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</si>
  <si>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</si>
  <si>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</si>
  <si>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</si>
  <si>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</si>
  <si>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</si>
  <si>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</si>
  <si>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</si>
  <si>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</si>
  <si>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</si>
  <si>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</si>
  <si>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</si>
  <si>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</si>
  <si>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</si>
  <si>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</si>
  <si>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</si>
  <si>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</si>
  <si>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</si>
  <si>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</si>
  <si>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</si>
  <si>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</si>
  <si>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</si>
  <si>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</si>
  <si>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</si>
  <si>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</si>
  <si>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</si>
  <si>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</si>
  <si>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</si>
  <si>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</si>
  <si>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</si>
  <si>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</si>
  <si>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</si>
  <si>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</si>
  <si>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</si>
  <si>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</si>
  <si>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</si>
  <si>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</si>
  <si>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</si>
  <si>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</si>
  <si>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</si>
  <si>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</si>
  <si>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</si>
  <si>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</si>
  <si>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</si>
  <si>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</si>
  <si>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</si>
  <si>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</si>
  <si>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</si>
  <si>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</si>
  <si>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</si>
  <si>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</si>
  <si>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</si>
  <si>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</si>
  <si>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</si>
  <si>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</si>
  <si>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</si>
  <si>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</si>
  <si>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</si>
  <si>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</si>
  <si>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</si>
  <si>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</si>
  <si>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</si>
  <si>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</si>
  <si>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</si>
  <si>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</si>
  <si>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</si>
  <si>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</si>
  <si>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</si>
  <si>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</si>
  <si>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</si>
  <si>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</si>
  <si>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</si>
  <si>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</si>
  <si>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</si>
  <si>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</si>
  <si>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</si>
  <si>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</si>
  <si>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</si>
  <si>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</si>
  <si>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</si>
  <si>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</si>
  <si>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</si>
  <si>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</si>
  <si>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</si>
  <si>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</si>
  <si>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</si>
  <si>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</si>
  <si>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</si>
  <si>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</si>
  <si>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</si>
  <si>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</si>
  <si>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</si>
  <si>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</si>
  <si>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</si>
  <si>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</si>
  <si>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</si>
  <si>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</si>
  <si>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</si>
  <si>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</si>
  <si>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</si>
  <si>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</si>
  <si>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</si>
  <si>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</si>
  <si>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</si>
  <si>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</si>
  <si>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</si>
  <si>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</si>
  <si>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</si>
  <si>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</si>
  <si>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</si>
  <si>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</si>
  <si>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</si>
  <si>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</si>
  <si>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</si>
  <si>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</si>
  <si>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</si>
  <si>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</si>
  <si>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</si>
  <si>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</si>
  <si>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</si>
  <si>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</si>
  <si>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</si>
  <si>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</si>
  <si>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</si>
  <si>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</si>
  <si>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</si>
  <si>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</si>
  <si>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</si>
  <si>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</si>
  <si>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</si>
  <si>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</si>
  <si>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</si>
  <si>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</si>
  <si>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</si>
  <si>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</si>
  <si>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</si>
  <si>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</si>
  <si>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</si>
  <si>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</si>
  <si>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</si>
  <si>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</si>
  <si>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</si>
  <si>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</si>
  <si>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</si>
  <si>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</si>
  <si>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</si>
  <si>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</si>
  <si>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</si>
  <si>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</si>
  <si>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</si>
  <si>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</si>
  <si>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</si>
  <si>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</si>
  <si>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</si>
  <si>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</si>
  <si>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</si>
  <si>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</si>
  <si>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</si>
  <si>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</si>
  <si>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</si>
  <si>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</si>
  <si>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</si>
  <si>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</si>
  <si>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</si>
  <si>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</si>
  <si>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</si>
  <si>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</si>
  <si>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</si>
  <si>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</si>
  <si>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</si>
  <si>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</si>
  <si>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</si>
  <si>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</si>
  <si>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</si>
  <si>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</si>
  <si>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</si>
  <si>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</si>
  <si>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</si>
  <si>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</si>
  <si>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</si>
  <si>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</si>
  <si>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</si>
  <si>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</si>
  <si>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</si>
  <si>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</si>
  <si>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</si>
  <si>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</si>
  <si>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</si>
  <si>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</si>
  <si>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</si>
  <si>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</si>
  <si>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</si>
  <si>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</si>
  <si>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</si>
  <si>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</si>
  <si>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</si>
  <si>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</si>
  <si>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</si>
  <si>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</si>
  <si>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</si>
  <si>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</si>
  <si>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</si>
  <si>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</si>
  <si>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</si>
  <si>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</si>
  <si>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</si>
  <si>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</si>
  <si>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</si>
  <si>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</si>
  <si>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</si>
  <si>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</si>
  <si>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</si>
  <si>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</si>
  <si>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</si>
  <si>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</si>
  <si>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</si>
  <si>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</si>
  <si>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</si>
  <si>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</si>
  <si>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</si>
  <si>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</si>
  <si>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</si>
  <si>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</si>
  <si>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</si>
  <si>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</si>
  <si>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</si>
  <si>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</si>
  <si>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</si>
  <si>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</si>
  <si>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</si>
  <si>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</si>
  <si>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</si>
  <si>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</si>
  <si>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</si>
  <si>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</si>
  <si>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</si>
  <si>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</si>
  <si>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</si>
  <si>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</si>
  <si>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</si>
  <si>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</si>
  <si>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</si>
  <si>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</si>
  <si>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</si>
  <si>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</si>
  <si>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</si>
  <si>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</si>
  <si>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</si>
  <si>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</si>
  <si>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</si>
  <si>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</si>
  <si>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</si>
  <si>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</si>
  <si>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</si>
  <si>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</si>
  <si>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</si>
  <si>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</si>
  <si>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</si>
  <si>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</si>
  <si>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</si>
  <si>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</si>
  <si>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</si>
  <si>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</si>
  <si>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</si>
  <si>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</si>
  <si>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</si>
  <si>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</si>
  <si>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</si>
  <si>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</si>
  <si>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</si>
  <si>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</si>
  <si>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</si>
  <si>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</si>
  <si>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</si>
  <si>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</si>
  <si>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</si>
  <si>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</si>
  <si>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</si>
  <si>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</si>
  <si>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</si>
  <si>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</si>
  <si>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</si>
  <si>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</si>
  <si>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</si>
  <si>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</si>
  <si>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</si>
  <si>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</si>
  <si>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</si>
  <si>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</si>
  <si>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</si>
  <si>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</si>
  <si>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</si>
  <si>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</si>
  <si>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</si>
  <si>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</si>
  <si>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</si>
  <si>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</si>
  <si>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</si>
  <si>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</si>
  <si>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</si>
  <si>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</si>
  <si>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</si>
  <si>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</si>
  <si>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</si>
  <si>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</si>
  <si>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</si>
  <si>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</si>
  <si>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</si>
  <si>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</si>
  <si>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</si>
  <si>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</si>
  <si>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</si>
  <si>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</si>
  <si>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</si>
  <si>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</si>
  <si>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</si>
  <si>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</si>
  <si>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</si>
  <si>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</si>
  <si>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</si>
  <si>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</si>
  <si>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</si>
  <si>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</si>
  <si>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</si>
  <si>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</si>
  <si>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</si>
  <si>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</si>
  <si>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</si>
  <si>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</si>
  <si>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</si>
  <si>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</si>
  <si>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</si>
  <si>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</si>
  <si>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</si>
  <si>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</si>
  <si>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</si>
  <si>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</si>
  <si>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</si>
  <si>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</si>
  <si>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</si>
  <si>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</si>
  <si>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</si>
  <si>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</si>
  <si>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</si>
  <si>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</si>
  <si>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</si>
  <si>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</si>
  <si>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</si>
  <si>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</si>
  <si>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</si>
  <si>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</si>
  <si>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</si>
  <si>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</si>
  <si>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</si>
  <si>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</si>
  <si>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</si>
  <si>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</si>
  <si>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</si>
  <si>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</si>
  <si>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</si>
  <si>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</si>
  <si>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</si>
  <si>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</si>
  <si>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</si>
  <si>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</si>
  <si>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</si>
  <si>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</si>
  <si>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</si>
  <si>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</si>
  <si>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</si>
  <si>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</si>
  <si>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</si>
  <si>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</si>
  <si>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</si>
  <si>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</si>
  <si>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</si>
  <si>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</si>
  <si>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</si>
  <si>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</si>
  <si>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</si>
  <si>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</si>
  <si>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</si>
  <si>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</si>
  <si>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</si>
  <si>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</si>
  <si>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</si>
  <si>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</si>
  <si>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</si>
  <si>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</si>
  <si>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</si>
  <si>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</si>
  <si>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</si>
  <si>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</si>
  <si>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</si>
  <si>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</si>
  <si>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</si>
  <si>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</si>
  <si>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</si>
  <si>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</si>
  <si>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</si>
  <si>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</si>
  <si>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</si>
  <si>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</si>
  <si>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</si>
  <si>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</si>
  <si>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</si>
  <si>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</si>
  <si>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</si>
  <si>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</si>
  <si>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</si>
  <si>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</si>
  <si>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</si>
  <si>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</si>
  <si>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</si>
  <si>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</si>
  <si>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</si>
  <si>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</si>
  <si>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</si>
  <si>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</si>
  <si>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</si>
  <si>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</si>
  <si>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</si>
  <si>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</si>
  <si>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</si>
  <si>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</si>
  <si>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</si>
  <si>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</si>
  <si>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</si>
  <si>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</si>
  <si>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</si>
  <si>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</si>
  <si>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</si>
  <si>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</si>
  <si>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</si>
  <si>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</si>
  <si>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</si>
  <si>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</si>
  <si>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</si>
  <si>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</si>
  <si>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</si>
  <si>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</si>
  <si>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</si>
  <si>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</si>
  <si>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</si>
  <si>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</si>
  <si>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</si>
  <si>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</si>
  <si>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</si>
  <si>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</si>
  <si>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</si>
  <si>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</si>
  <si>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</si>
  <si>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</si>
  <si>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</si>
  <si>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</si>
  <si>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</si>
  <si>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</si>
  <si>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</si>
  <si>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</si>
  <si>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</si>
  <si>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</si>
  <si>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</si>
  <si>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</si>
  <si>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</si>
  <si>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</si>
  <si>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</si>
  <si>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</si>
  <si>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</si>
  <si>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</si>
  <si>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</si>
  <si>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</si>
  <si>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</si>
  <si>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</si>
  <si>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</si>
  <si>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</si>
  <si>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</si>
  <si>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</si>
  <si>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</si>
  <si>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</si>
  <si>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</si>
  <si>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</si>
  <si>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</si>
  <si>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</si>
  <si>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</si>
  <si>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</si>
  <si>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</si>
  <si>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</si>
  <si>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</si>
  <si>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</si>
  <si>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</si>
  <si>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</si>
  <si>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</si>
  <si>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</si>
  <si>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</si>
  <si>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</si>
  <si>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</si>
  <si>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</si>
  <si>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</si>
  <si>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</si>
  <si>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</si>
  <si>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</si>
  <si>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</si>
  <si>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</si>
  <si>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</si>
  <si>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</si>
  <si>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</si>
  <si>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</si>
  <si>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</si>
  <si>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</si>
  <si>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</si>
  <si>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</si>
  <si>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</si>
  <si>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</si>
  <si>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</si>
  <si>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</si>
  <si>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</si>
  <si>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</si>
  <si>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</si>
  <si>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</si>
  <si>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</si>
  <si>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</si>
  <si>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</si>
  <si>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</si>
  <si>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</si>
  <si>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</si>
  <si>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</si>
  <si>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</si>
  <si>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</si>
  <si>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</si>
  <si>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</si>
  <si>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</si>
  <si>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</si>
  <si>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</si>
  <si>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</si>
  <si>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</si>
  <si>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</si>
  <si>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</si>
  <si>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</si>
  <si>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</si>
  <si>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</si>
  <si>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</si>
  <si>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</si>
  <si>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</si>
  <si>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</si>
  <si>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</si>
  <si>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</si>
  <si>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</si>
  <si>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</si>
  <si>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</si>
  <si>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</si>
  <si>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</si>
  <si>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</si>
  <si>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</si>
  <si>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</si>
  <si>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</si>
  <si>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</si>
  <si>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</si>
  <si>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</si>
  <si>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</si>
  <si>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</si>
  <si>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</si>
  <si>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</si>
  <si>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</si>
  <si>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</si>
  <si>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</si>
  <si>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</si>
  <si>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</si>
  <si>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</si>
  <si>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</si>
  <si>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</si>
  <si>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</si>
  <si>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</si>
  <si>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</si>
  <si>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</si>
  <si>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</si>
  <si>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</si>
  <si>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</si>
  <si>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</si>
  <si>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</si>
  <si>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</si>
  <si>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</si>
  <si>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</si>
  <si>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</si>
  <si>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</si>
  <si>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</si>
  <si>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</si>
  <si>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</si>
  <si>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</si>
  <si>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</si>
  <si>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</si>
  <si>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</si>
  <si>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</si>
  <si>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</si>
  <si>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</si>
  <si>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</si>
  <si>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</si>
  <si>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</si>
  <si>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</si>
  <si>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</si>
  <si>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</si>
  <si>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</si>
  <si>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</si>
  <si>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</si>
  <si>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</si>
  <si>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</si>
  <si>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</si>
  <si>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</si>
  <si>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</si>
  <si>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</si>
  <si>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</si>
  <si>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</si>
  <si>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</si>
  <si>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</si>
  <si>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</si>
  <si>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</si>
  <si>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</si>
  <si>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</si>
  <si>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</si>
  <si>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</si>
  <si>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</si>
  <si>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</si>
  <si>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</si>
  <si>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</si>
  <si>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</si>
  <si>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</si>
  <si>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</si>
  <si>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</si>
  <si>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</si>
  <si>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</si>
  <si>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</si>
  <si>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</si>
  <si>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</si>
  <si>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</si>
  <si>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</si>
  <si>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</si>
  <si>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</si>
  <si>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</si>
  <si>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</si>
  <si>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</si>
  <si>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</si>
  <si>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</si>
  <si>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</si>
  <si>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</si>
  <si>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</si>
  <si>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</si>
  <si>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</si>
  <si>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</si>
  <si>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</si>
  <si>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</si>
  <si>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</si>
  <si>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</si>
  <si>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</si>
  <si>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</si>
  <si>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</si>
  <si>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</si>
  <si>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</si>
  <si>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</si>
  <si>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</si>
  <si>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</si>
  <si>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</si>
  <si>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</si>
  <si>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</si>
  <si>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</si>
  <si>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</si>
  <si>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</si>
  <si>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</si>
  <si>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</si>
  <si>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</si>
  <si>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</si>
  <si>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</si>
  <si>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</si>
  <si>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</si>
  <si>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</si>
  <si>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</si>
  <si>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</si>
  <si>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</si>
  <si>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</si>
  <si>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</si>
  <si>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</si>
  <si>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</si>
  <si>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</si>
  <si>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</si>
  <si>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</si>
  <si>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</si>
  <si>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</si>
  <si>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</si>
  <si>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</si>
  <si>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</si>
  <si>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</si>
  <si>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</si>
  <si>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</si>
  <si>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</si>
  <si>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</si>
  <si>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</si>
  <si>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</si>
  <si>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</si>
  <si>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</si>
  <si>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</si>
  <si>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</si>
  <si>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</si>
  <si>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</si>
  <si>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</si>
  <si>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</si>
  <si>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</si>
  <si>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</si>
  <si>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</si>
  <si>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</si>
  <si>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</si>
  <si>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</si>
  <si>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</si>
  <si>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</si>
  <si>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</si>
  <si>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</si>
  <si>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</si>
  <si>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</si>
  <si>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</si>
  <si>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</si>
  <si>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</si>
  <si>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</si>
  <si>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</si>
  <si>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</si>
  <si>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</si>
  <si>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</si>
  <si>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</si>
  <si>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</si>
  <si>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</si>
  <si>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</si>
  <si>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</si>
  <si>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</si>
  <si>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</si>
  <si>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</si>
  <si>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</si>
  <si>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</si>
  <si>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</si>
  <si>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</si>
  <si>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</si>
  <si>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</si>
  <si>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</si>
  <si>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</si>
  <si>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</si>
  <si>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</si>
  <si>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</si>
  <si>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</si>
  <si>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</si>
  <si>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</si>
  <si>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</si>
  <si>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</si>
  <si>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</si>
  <si>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</si>
  <si>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</si>
  <si>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</si>
  <si>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</si>
  <si>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</si>
  <si>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</si>
  <si>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</si>
  <si>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</si>
  <si>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</si>
  <si>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</si>
  <si>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</si>
  <si>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</si>
  <si>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</si>
  <si>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</si>
  <si>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</si>
  <si>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</si>
  <si>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</si>
  <si>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</si>
  <si>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</si>
  <si>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</si>
  <si>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</si>
  <si>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</si>
  <si>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</si>
  <si>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</si>
  <si>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</si>
  <si>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</si>
  <si>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</si>
  <si>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</si>
  <si>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</si>
  <si>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</si>
  <si>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</si>
  <si>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</si>
  <si>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</si>
  <si>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</si>
  <si>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</si>
  <si>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</si>
  <si>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</si>
  <si>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</si>
  <si>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</si>
  <si>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</si>
  <si>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</si>
  <si>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</si>
  <si>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</si>
  <si>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</si>
  <si>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</si>
  <si>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</si>
  <si>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</si>
  <si>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</si>
  <si>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</si>
  <si>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</si>
  <si>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</si>
  <si>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</si>
  <si>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</si>
  <si>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</si>
  <si>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</si>
  <si>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</si>
  <si>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</si>
  <si>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</si>
  <si>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</si>
  <si>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</si>
  <si>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</si>
  <si>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</si>
  <si>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</si>
  <si>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</si>
  <si>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</si>
  <si>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</si>
  <si>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</si>
  <si>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</si>
  <si>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</si>
  <si>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</si>
  <si>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</si>
  <si>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</si>
  <si>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</si>
  <si>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</si>
  <si>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</si>
  <si>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</si>
  <si>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</si>
  <si>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</si>
  <si>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</si>
  <si>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</si>
  <si>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</si>
  <si>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</si>
  <si>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</si>
  <si>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</si>
  <si>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</si>
  <si>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</si>
  <si>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</si>
  <si>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</si>
  <si>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</si>
  <si>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</si>
  <si>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</si>
  <si>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</si>
  <si>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</si>
  <si>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</si>
  <si>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</si>
  <si>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</si>
  <si>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</si>
  <si>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</si>
  <si>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</si>
  <si>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</si>
  <si>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</si>
  <si>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</si>
  <si>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</si>
  <si>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</si>
  <si>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</si>
  <si>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</si>
  <si>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</si>
  <si>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</si>
  <si>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</si>
  <si>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</si>
  <si>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</si>
  <si>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</si>
  <si>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</si>
  <si>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</si>
  <si>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</si>
  <si>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</si>
  <si>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</si>
  <si>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</si>
  <si>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</si>
  <si>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</si>
  <si>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</si>
  <si>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</si>
  <si>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</si>
  <si>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</si>
  <si>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</si>
  <si>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</si>
  <si>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</si>
  <si>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</si>
  <si>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</si>
  <si>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</si>
  <si>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</si>
  <si>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</si>
  <si>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</si>
  <si>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</si>
  <si>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</si>
  <si>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</si>
  <si>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</si>
  <si>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</si>
  <si>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</si>
  <si>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</si>
  <si>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</si>
  <si>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</si>
  <si>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</si>
  <si>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</si>
  <si>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</si>
  <si>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</si>
  <si>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</si>
  <si>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</si>
  <si>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</si>
  <si>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</si>
  <si>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</si>
  <si>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</si>
  <si>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</si>
  <si>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</si>
  <si>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</si>
  <si>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</si>
  <si>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</si>
  <si>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</si>
  <si>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</si>
  <si>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</si>
  <si>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</si>
  <si>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</si>
  <si>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</si>
  <si>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</si>
  <si>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</si>
  <si>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</si>
  <si>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</si>
  <si>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</si>
  <si>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</si>
  <si>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</si>
  <si>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</si>
  <si>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</si>
  <si>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</si>
  <si>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</si>
  <si>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</si>
  <si>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</si>
  <si>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</si>
  <si>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</si>
  <si>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</si>
  <si>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</si>
  <si>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</si>
  <si>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</si>
  <si>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</si>
  <si>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</si>
  <si>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</si>
  <si>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</si>
  <si>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</si>
  <si>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</si>
  <si>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</si>
  <si>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</si>
  <si>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</si>
  <si>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</si>
  <si>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</si>
  <si>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</si>
  <si>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</si>
  <si>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</si>
  <si>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</si>
  <si>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</si>
  <si>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</si>
  <si>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</si>
  <si>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</si>
  <si>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</si>
  <si>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</si>
  <si>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</si>
  <si>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</si>
  <si>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</si>
  <si>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</si>
  <si>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</si>
  <si>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</si>
  <si>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</si>
  <si>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</si>
  <si>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</si>
  <si>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</si>
  <si>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</si>
  <si>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</si>
  <si>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</si>
  <si>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</si>
  <si>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</si>
  <si>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</si>
  <si>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</si>
  <si>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</si>
  <si>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</si>
  <si>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</si>
  <si>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</si>
  <si>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</si>
  <si>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</si>
  <si>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</si>
  <si>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</si>
  <si>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</si>
  <si>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</si>
  <si>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</si>
  <si>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</si>
  <si>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</si>
  <si>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</si>
  <si>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</si>
  <si>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</si>
  <si>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</si>
  <si>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</si>
  <si>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</si>
  <si>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</si>
  <si>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</si>
  <si>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</si>
  <si>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</si>
  <si>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</si>
  <si>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</si>
  <si>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</si>
  <si>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</si>
  <si>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</si>
  <si>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</si>
  <si>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</si>
  <si>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</si>
  <si>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</si>
  <si>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</si>
  <si>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</si>
  <si>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</si>
  <si>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</si>
  <si>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</si>
  <si>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</si>
  <si>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</si>
  <si>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</si>
  <si>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</si>
  <si>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</si>
  <si>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</si>
  <si>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</si>
  <si>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</si>
  <si>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</si>
  <si>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</si>
  <si>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</si>
  <si>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</si>
  <si>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</si>
  <si>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</si>
  <si>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</si>
  <si>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</si>
  <si>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</si>
  <si>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</si>
  <si>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</si>
  <si>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</si>
  <si>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</si>
  <si>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</si>
  <si>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</si>
  <si>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</si>
  <si>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</si>
  <si>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</si>
  <si>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</si>
  <si>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</si>
  <si>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</si>
  <si>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</si>
  <si>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</si>
  <si>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</si>
  <si>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</si>
  <si>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</si>
  <si>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</si>
  <si>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</si>
  <si>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</si>
  <si>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</si>
  <si>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</si>
  <si>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</si>
  <si>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</si>
  <si>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</si>
  <si>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</si>
  <si>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</si>
  <si>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</si>
  <si>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</si>
  <si>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</si>
  <si>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</si>
  <si>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</si>
  <si>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</si>
  <si>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</si>
  <si>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</si>
  <si>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</si>
  <si>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</si>
  <si>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</si>
  <si>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</si>
  <si>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</si>
  <si>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</si>
  <si>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</si>
  <si>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</si>
  <si>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</si>
  <si>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</si>
  <si>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</si>
  <si>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</si>
  <si>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</si>
  <si>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</si>
  <si>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</si>
  <si>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</si>
  <si>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</si>
  <si>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</si>
  <si>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</si>
  <si>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</si>
  <si>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</si>
  <si>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</si>
  <si>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</si>
  <si>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</si>
  <si>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</si>
  <si>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</si>
  <si>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</si>
  <si>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</si>
  <si>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</si>
  <si>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</si>
  <si>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</si>
  <si>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</si>
  <si>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</si>
  <si>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</si>
  <si>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</si>
  <si>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</si>
  <si>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</si>
  <si>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</si>
  <si>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</si>
  <si>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</si>
  <si>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</si>
  <si>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</si>
  <si>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</si>
  <si>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</si>
  <si>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</si>
  <si>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</si>
  <si>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</si>
  <si>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</si>
  <si>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</si>
  <si>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</si>
  <si>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</si>
  <si>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</si>
  <si>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</si>
  <si>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</si>
  <si>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</si>
  <si>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</si>
  <si>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</si>
  <si>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</si>
  <si>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</si>
  <si>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</si>
  <si>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</si>
  <si>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</si>
  <si>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</si>
  <si>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</si>
  <si>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</si>
  <si>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</si>
  <si>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</si>
  <si>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</si>
  <si>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</si>
  <si>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</si>
  <si>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</si>
  <si>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</si>
  <si>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</si>
  <si>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</si>
  <si>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</si>
  <si>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</si>
  <si>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</si>
  <si>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</si>
  <si>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</si>
  <si>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</si>
  <si>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</si>
  <si>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</si>
  <si>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</si>
  <si>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</si>
  <si>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</si>
  <si>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</si>
  <si>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</si>
  <si>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</si>
  <si>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</si>
  <si>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</si>
  <si>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</si>
  <si>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</si>
  <si>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</si>
  <si>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</si>
  <si>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</si>
  <si>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</si>
  <si>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</si>
  <si>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</si>
  <si>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</si>
  <si>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</si>
  <si>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</si>
  <si>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</si>
  <si>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</si>
  <si>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</si>
  <si>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</si>
  <si>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</si>
  <si>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</si>
  <si>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</si>
  <si>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</si>
  <si>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</si>
  <si>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</si>
  <si>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</si>
  <si>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</si>
  <si>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</si>
  <si>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</si>
  <si>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</si>
  <si>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</si>
  <si>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</si>
  <si>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</si>
  <si>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</si>
  <si>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</si>
  <si>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</si>
  <si>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</si>
  <si>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</si>
  <si>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</si>
  <si>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</si>
  <si>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</si>
  <si>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</si>
  <si>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</si>
  <si>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</si>
  <si>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</si>
  <si>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</si>
  <si>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</si>
  <si>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</si>
  <si>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</si>
  <si>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</si>
  <si>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</si>
  <si>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</si>
  <si>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</si>
  <si>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</si>
  <si>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</si>
  <si>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</si>
  <si>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</si>
  <si>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</si>
  <si>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</si>
  <si>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</si>
  <si>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</si>
  <si>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</si>
  <si>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</si>
  <si>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</si>
  <si>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</si>
  <si>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</si>
  <si>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</si>
  <si>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</si>
  <si>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</si>
  <si>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</si>
  <si>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</si>
  <si>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</si>
  <si>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</si>
  <si>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</si>
  <si>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</si>
  <si>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</si>
  <si>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</si>
  <si>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</si>
  <si>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</si>
  <si>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</si>
  <si>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</si>
  <si>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</si>
  <si>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</si>
  <si>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</si>
  <si>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</si>
  <si>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</si>
  <si>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</si>
  <si>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</si>
  <si>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</si>
  <si>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</si>
  <si>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</si>
  <si>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</si>
  <si>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</si>
  <si>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</si>
  <si>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</si>
  <si>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</si>
  <si>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</si>
  <si>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</si>
  <si>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</si>
  <si>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</si>
  <si>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</si>
  <si>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</si>
  <si>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</si>
  <si>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</si>
  <si>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</si>
  <si>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</si>
  <si>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</si>
  <si>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</si>
  <si>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</si>
  <si>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</si>
  <si>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</si>
  <si>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</si>
  <si>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</si>
  <si>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</si>
  <si>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</si>
  <si>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</si>
  <si>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</si>
  <si>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</si>
  <si>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</si>
  <si>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</si>
  <si>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</si>
  <si>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</si>
  <si>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</si>
  <si>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</si>
  <si>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</si>
  <si>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</si>
  <si>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</si>
  <si>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</si>
  <si>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</si>
  <si>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</si>
  <si>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</si>
  <si>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</si>
  <si>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</si>
  <si>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</si>
  <si>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</si>
  <si>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</si>
  <si>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</si>
  <si>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</si>
  <si>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</si>
  <si>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</si>
  <si>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</si>
  <si>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</si>
  <si>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</si>
  <si>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</si>
  <si>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</si>
  <si>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</si>
  <si>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</si>
  <si>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</si>
  <si>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</si>
  <si>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</si>
  <si>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</si>
  <si>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</si>
  <si>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</si>
  <si>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</si>
  <si>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</si>
  <si>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</si>
  <si>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</si>
  <si>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</si>
  <si>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</si>
  <si>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</si>
  <si>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</si>
  <si>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</si>
  <si>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</si>
  <si>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</si>
  <si>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</si>
  <si>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</si>
  <si>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</si>
  <si>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</si>
  <si>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</si>
  <si>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</si>
  <si>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</si>
  <si>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</si>
  <si>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</si>
  <si>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</si>
  <si>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</si>
  <si>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</si>
  <si>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</si>
  <si>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</si>
  <si>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</si>
  <si>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</si>
  <si>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</si>
  <si>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</si>
  <si>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</si>
  <si>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</si>
  <si>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</si>
  <si>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</si>
  <si>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</si>
  <si>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</si>
  <si>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</si>
  <si>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</si>
  <si>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</si>
  <si>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</si>
  <si>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</si>
  <si>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</si>
  <si>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</si>
  <si>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</si>
  <si>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</si>
  <si>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</si>
  <si>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</si>
  <si>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</si>
  <si>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</si>
  <si>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</si>
  <si>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</si>
  <si>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</si>
  <si>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</si>
  <si>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</si>
  <si>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</si>
  <si>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</si>
  <si>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</si>
  <si>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</si>
  <si>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</si>
  <si>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</si>
  <si>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</si>
  <si>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</si>
  <si>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</si>
  <si>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</si>
  <si>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</si>
  <si>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</si>
  <si>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</si>
  <si>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</si>
  <si>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</si>
  <si>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</si>
  <si>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</si>
  <si>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</si>
  <si>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</si>
  <si>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</si>
  <si>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</si>
  <si>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</si>
  <si>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</si>
  <si>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</si>
  <si>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</si>
  <si>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</si>
  <si>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</si>
  <si>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</si>
  <si>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</si>
  <si>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</si>
  <si>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</si>
  <si>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</si>
  <si>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</si>
  <si>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</si>
  <si>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</si>
  <si>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</si>
  <si>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</si>
  <si>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</si>
  <si>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</si>
  <si>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</si>
  <si>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</si>
  <si>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</si>
  <si>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</si>
  <si>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</si>
  <si>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</si>
  <si>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</si>
  <si>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</si>
  <si>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</si>
  <si>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</si>
  <si>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</si>
  <si>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</si>
  <si>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</si>
  <si>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</si>
  <si>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</si>
  <si>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</si>
  <si>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</si>
  <si>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</si>
  <si>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</si>
  <si>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</si>
  <si>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</si>
  <si>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</si>
  <si>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</si>
  <si>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</si>
  <si>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</si>
  <si>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</si>
  <si>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</si>
  <si>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</si>
  <si>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</si>
  <si>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</si>
  <si>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</si>
  <si>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</si>
  <si>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</si>
  <si>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</si>
  <si>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</si>
  <si>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</si>
  <si>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</si>
  <si>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</si>
  <si>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</si>
  <si>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</si>
  <si>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</si>
  <si>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</si>
  <si>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</si>
  <si>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</si>
  <si>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</si>
  <si>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</si>
  <si>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</si>
  <si>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</si>
  <si>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</si>
  <si>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</si>
  <si>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</si>
  <si>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</si>
  <si>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</si>
  <si>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</si>
  <si>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</si>
  <si>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</si>
  <si>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</si>
  <si>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</si>
  <si>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</si>
  <si>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</si>
  <si>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</si>
  <si>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</si>
  <si>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</si>
  <si>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</si>
  <si>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</si>
  <si>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</si>
  <si>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</si>
  <si>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</si>
  <si>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</si>
  <si>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</si>
  <si>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</si>
  <si>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</si>
  <si>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</si>
  <si>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</si>
  <si>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</si>
  <si>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</si>
  <si>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</si>
  <si>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</si>
  <si>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</si>
  <si>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</si>
  <si>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</si>
  <si>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</si>
  <si>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</si>
  <si>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</si>
  <si>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</si>
  <si>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</si>
  <si>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</si>
  <si>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</si>
  <si>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</si>
  <si>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</si>
  <si>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</si>
  <si>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</si>
  <si>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</si>
  <si>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</si>
  <si>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</si>
  <si>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</si>
  <si>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</si>
  <si>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</si>
  <si>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</si>
  <si>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</si>
  <si>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</si>
  <si>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</si>
  <si>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</si>
  <si>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</si>
  <si>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</si>
  <si>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</si>
  <si>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</si>
  <si>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</si>
  <si>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</si>
  <si>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</si>
  <si>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</si>
  <si>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</si>
  <si>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</si>
  <si>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</si>
  <si>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</si>
  <si>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</si>
  <si>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</si>
  <si>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</si>
  <si>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</si>
  <si>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</si>
  <si>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</si>
  <si>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</si>
  <si>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</si>
  <si>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</si>
  <si>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</si>
  <si>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</si>
  <si>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</si>
  <si>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</si>
  <si>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</si>
  <si>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</si>
  <si>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</si>
  <si>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</si>
  <si>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</si>
  <si>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</si>
  <si>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</si>
  <si>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</si>
  <si>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</si>
  <si>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</si>
  <si>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</si>
  <si>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</si>
  <si>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</si>
  <si>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</si>
  <si>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</si>
  <si>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</si>
  <si>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</si>
  <si>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</si>
  <si>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</si>
  <si>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</si>
  <si>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</si>
  <si>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</si>
  <si>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</si>
  <si>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</si>
  <si>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</si>
  <si>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</si>
  <si>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</si>
  <si>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</si>
  <si>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</si>
  <si>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</si>
  <si>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</si>
  <si>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</si>
  <si>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</si>
  <si>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</si>
  <si>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</si>
  <si>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</si>
  <si>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</si>
  <si>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</si>
  <si>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</si>
  <si>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</si>
  <si>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</si>
  <si>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</si>
  <si>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</si>
  <si>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</si>
  <si>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</si>
  <si>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</si>
  <si>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</si>
  <si>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</si>
  <si>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</si>
  <si>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</si>
  <si>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</si>
  <si>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</si>
  <si>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</si>
  <si>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</si>
  <si>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</si>
  <si>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</si>
  <si>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</si>
  <si>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</si>
  <si>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</si>
  <si>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</si>
  <si>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</si>
  <si>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</si>
  <si>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</si>
  <si>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</si>
  <si>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</si>
  <si>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</si>
  <si>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</si>
  <si>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</si>
  <si>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</si>
  <si>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</si>
  <si>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</si>
  <si>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</si>
  <si>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</si>
  <si>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</si>
  <si>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</si>
  <si>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</si>
  <si>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</si>
  <si>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</si>
  <si>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</si>
  <si>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</si>
  <si>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</si>
  <si>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</si>
  <si>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</si>
  <si>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</si>
  <si>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</si>
  <si>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</si>
  <si>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</si>
  <si>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</si>
  <si>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</si>
  <si>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</si>
  <si>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</si>
  <si>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</si>
  <si>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</si>
  <si>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</si>
  <si>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</si>
  <si>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</si>
  <si>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</si>
  <si>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</si>
  <si>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</si>
  <si>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</si>
  <si>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</si>
  <si>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</si>
  <si>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</si>
  <si>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</si>
  <si>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</si>
  <si>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</si>
  <si>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</si>
  <si>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</si>
  <si>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</si>
  <si>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</si>
  <si>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</si>
  <si>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</si>
  <si>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</si>
  <si>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</si>
  <si>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</si>
  <si>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</si>
  <si>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</si>
  <si>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</si>
  <si>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</si>
  <si>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</si>
  <si>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</si>
  <si>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</si>
  <si>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</si>
  <si>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</si>
  <si>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</si>
  <si>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</si>
  <si>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</si>
  <si>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</si>
  <si>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</si>
  <si>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</si>
  <si>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</si>
  <si>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</si>
  <si>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</si>
  <si>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</si>
  <si>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</si>
  <si>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</si>
  <si>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</si>
  <si>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</si>
  <si>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</si>
  <si>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</si>
  <si>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</si>
  <si>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</si>
  <si>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</si>
  <si>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</si>
  <si>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</si>
  <si>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</si>
  <si>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</si>
  <si>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</si>
  <si>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</si>
  <si>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</si>
  <si>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</si>
  <si>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</si>
  <si>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</si>
  <si>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</si>
  <si>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</si>
  <si>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</si>
  <si>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</si>
  <si>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</si>
  <si>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</si>
  <si>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</si>
  <si>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</si>
  <si>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</si>
  <si>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</si>
  <si>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</si>
  <si>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</si>
  <si>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</si>
  <si>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</si>
  <si>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</si>
  <si>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</si>
  <si>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</si>
  <si>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</si>
  <si>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</si>
  <si>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</si>
  <si>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</si>
  <si>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</si>
  <si>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</si>
  <si>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</si>
  <si>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</si>
  <si>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</si>
  <si>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</si>
  <si>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</si>
  <si>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</si>
  <si>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</si>
  <si>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</si>
  <si>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</si>
  <si>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</si>
  <si>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</si>
  <si>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</si>
  <si>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</si>
  <si>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</si>
  <si>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</si>
  <si>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</si>
  <si>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</si>
  <si>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</si>
  <si>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</si>
  <si>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</si>
  <si>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</si>
  <si>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</si>
  <si>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</si>
  <si>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</si>
  <si>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</si>
  <si>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</si>
  <si>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</si>
  <si>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</si>
  <si>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</si>
  <si>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</si>
  <si>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</si>
  <si>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</si>
  <si>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</si>
  <si>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</si>
  <si>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</si>
  <si>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</si>
  <si>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</si>
  <si>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</si>
  <si>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</si>
  <si>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</si>
  <si>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</si>
  <si>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</si>
  <si>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</si>
  <si>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</si>
  <si>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</si>
  <si>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</si>
  <si>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</si>
  <si>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</si>
  <si>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</si>
  <si>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</si>
  <si>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</si>
  <si>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</si>
  <si>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</si>
  <si>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</si>
  <si>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</si>
  <si>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</si>
  <si>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</si>
  <si>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</si>
  <si>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</si>
  <si>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</si>
  <si>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</si>
  <si>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</si>
  <si>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</si>
  <si>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</si>
  <si>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</si>
  <si>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</si>
  <si>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</si>
  <si>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</si>
  <si>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</si>
  <si>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</si>
  <si>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</si>
  <si>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</si>
  <si>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</si>
  <si>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</si>
  <si>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</si>
  <si>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</si>
  <si>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</si>
  <si>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</si>
  <si>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</si>
  <si>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</si>
  <si>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</si>
  <si>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</si>
  <si>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</si>
  <si>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</si>
  <si>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</si>
  <si>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</si>
  <si>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</si>
  <si>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</si>
  <si>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</si>
  <si>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</si>
  <si>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</si>
  <si>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</si>
  <si>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</si>
  <si>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</si>
  <si>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</si>
  <si>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</si>
  <si>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</si>
  <si>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</si>
  <si>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</si>
  <si>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</si>
  <si>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</si>
  <si>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</si>
  <si>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</si>
  <si>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</si>
  <si>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</si>
  <si>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</si>
  <si>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</si>
  <si>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</si>
  <si>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</si>
  <si>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</si>
  <si>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</si>
  <si>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</si>
  <si>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</si>
  <si>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</si>
  <si>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</si>
  <si>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</si>
  <si>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</si>
  <si>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</si>
  <si>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</si>
  <si>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</si>
  <si>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</si>
  <si>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</si>
  <si>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</si>
  <si>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</si>
  <si>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</si>
  <si>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</si>
  <si>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</si>
  <si>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</si>
  <si>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</si>
  <si>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</si>
  <si>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</si>
  <si>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</si>
  <si>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</si>
  <si>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</si>
  <si>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</si>
  <si>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</si>
  <si>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</si>
  <si>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</si>
  <si>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</si>
  <si>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</si>
  <si>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</si>
  <si>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</si>
  <si>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</si>
  <si>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</si>
  <si>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</si>
  <si>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</si>
  <si>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</si>
  <si>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</si>
  <si>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</si>
  <si>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</si>
  <si>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</si>
  <si>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</si>
  <si>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</si>
  <si>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</si>
  <si>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</si>
  <si>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</si>
  <si>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</si>
  <si>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</si>
  <si>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</si>
  <si>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</si>
  <si>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</si>
  <si>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</si>
  <si>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</si>
  <si>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</si>
  <si>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</si>
  <si>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</si>
  <si>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</si>
  <si>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</si>
  <si>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</si>
  <si>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</si>
  <si>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</si>
  <si>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</si>
  <si>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</si>
  <si>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</si>
  <si>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</si>
  <si>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</si>
  <si>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</si>
  <si>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</si>
  <si>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</si>
  <si>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</si>
  <si>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</si>
  <si>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</si>
  <si>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</si>
  <si>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</si>
  <si>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</si>
  <si>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</si>
  <si>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</si>
  <si>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</si>
  <si>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</si>
  <si>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</si>
  <si>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</si>
  <si>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</si>
  <si>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</si>
  <si>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</si>
  <si>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</si>
  <si>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</si>
  <si>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</si>
  <si>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</si>
  <si>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</si>
  <si>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</si>
  <si>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</si>
  <si>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</si>
  <si>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</si>
  <si>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</si>
  <si>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</si>
  <si>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</si>
  <si>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</si>
  <si>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</si>
  <si>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</si>
  <si>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</si>
  <si>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</si>
  <si>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</si>
  <si>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</si>
  <si>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</si>
  <si>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</si>
  <si>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</si>
  <si>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</si>
  <si>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</si>
  <si>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</si>
  <si>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</si>
  <si>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</si>
  <si>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</si>
  <si>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</si>
  <si>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</si>
  <si>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</si>
  <si>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</si>
  <si>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</si>
  <si>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</si>
  <si>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</si>
  <si>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</si>
  <si>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</si>
  <si>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</si>
  <si>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</si>
  <si>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</si>
  <si>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</si>
  <si>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</si>
  <si>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</si>
  <si>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</si>
  <si>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</si>
  <si>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</si>
  <si>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</si>
  <si>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</si>
  <si>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</si>
  <si>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</si>
  <si>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</si>
  <si>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</si>
  <si>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</si>
  <si>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</si>
  <si>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</si>
  <si>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</si>
  <si>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</si>
  <si>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</si>
  <si>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</si>
  <si>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</si>
  <si>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</si>
  <si>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</si>
  <si>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</si>
  <si>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</si>
  <si>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</si>
  <si>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</si>
  <si>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</si>
  <si>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</si>
  <si>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</si>
  <si>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</si>
  <si>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</si>
  <si>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</si>
  <si>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</si>
  <si>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</si>
  <si>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</si>
  <si>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</si>
  <si>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</si>
  <si>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</si>
  <si>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</si>
  <si>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</si>
  <si>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</si>
  <si>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</si>
  <si>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</si>
  <si>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</si>
  <si>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</si>
  <si>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</si>
  <si>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</si>
  <si>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</si>
  <si>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</si>
  <si>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</si>
  <si>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</si>
  <si>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</si>
  <si>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</si>
  <si>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</si>
  <si>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</si>
  <si>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</si>
  <si>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</si>
  <si>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</si>
  <si>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</si>
  <si>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</si>
  <si>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</si>
  <si>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</si>
  <si>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</si>
  <si>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</si>
  <si>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</si>
  <si>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</si>
  <si>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</si>
  <si>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</si>
  <si>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</si>
  <si>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</si>
  <si>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</si>
  <si>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</si>
  <si>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</si>
  <si>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</si>
  <si>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</si>
  <si>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</si>
  <si>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</si>
  <si>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</si>
  <si>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</si>
  <si>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</si>
  <si>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</si>
  <si>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</si>
  <si>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</si>
  <si>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</si>
  <si>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</si>
  <si>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</si>
  <si>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</si>
  <si>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</si>
  <si>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</si>
  <si>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</si>
  <si>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</si>
  <si>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</si>
  <si>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</si>
  <si>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</si>
  <si>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</si>
  <si>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</si>
  <si>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</si>
  <si>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</si>
  <si>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</si>
  <si>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</si>
  <si>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</si>
  <si>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</si>
  <si>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</si>
  <si>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</si>
  <si>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</si>
  <si>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</si>
  <si>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</si>
  <si>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</si>
  <si>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</si>
  <si>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</si>
  <si>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</si>
  <si>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</si>
  <si>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</si>
  <si>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</si>
  <si>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</si>
  <si>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</si>
  <si>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</si>
  <si>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</si>
  <si>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</si>
  <si>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</si>
  <si>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</si>
  <si>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</si>
  <si>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</si>
  <si>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</si>
  <si>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</si>
  <si>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</si>
  <si>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</si>
  <si>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</si>
  <si>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</si>
  <si>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</si>
  <si>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</si>
  <si>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</si>
  <si>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</si>
  <si>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</si>
  <si>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</si>
  <si>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</si>
  <si>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</si>
  <si>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</si>
  <si>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</si>
  <si>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</si>
  <si>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</si>
  <si>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</si>
  <si>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</si>
  <si>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</si>
  <si>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</si>
  <si>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</si>
  <si>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</si>
  <si>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</si>
  <si>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</si>
  <si>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</si>
  <si>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</si>
  <si>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</si>
  <si>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</si>
  <si>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</si>
  <si>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</si>
  <si>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</si>
  <si>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</si>
  <si>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</si>
  <si>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</si>
  <si>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</si>
  <si>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</si>
  <si>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</si>
  <si>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</si>
  <si>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</si>
  <si>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</si>
  <si>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</si>
  <si>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</si>
  <si>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</si>
  <si>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</si>
  <si>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</si>
  <si>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</si>
  <si>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</si>
  <si>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</si>
  <si>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</si>
  <si>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</si>
  <si>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</si>
  <si>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</si>
  <si>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</si>
  <si>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</si>
  <si>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</si>
  <si>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</si>
  <si>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</si>
  <si>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</si>
  <si>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</si>
  <si>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</si>
  <si>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</si>
  <si>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</si>
  <si>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</si>
  <si>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</si>
  <si>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</si>
  <si>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</si>
  <si>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</si>
  <si>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</si>
  <si>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</si>
  <si>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</si>
  <si>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</si>
  <si>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</si>
  <si>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</si>
  <si>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</si>
  <si>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</si>
  <si>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</si>
  <si>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</si>
  <si>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</si>
  <si>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</si>
  <si>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</si>
  <si>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</si>
  <si>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</si>
  <si>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</si>
  <si>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</si>
  <si>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</si>
  <si>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</si>
  <si>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</si>
  <si>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</si>
  <si>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</si>
  <si>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</si>
  <si>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</si>
  <si>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</si>
  <si>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</si>
  <si>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</si>
  <si>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</si>
  <si>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</si>
  <si>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</si>
  <si>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</si>
  <si>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</si>
  <si>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</si>
  <si>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</si>
  <si>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</si>
  <si>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</si>
  <si>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</si>
  <si>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</si>
  <si>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</si>
  <si>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</si>
  <si>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</si>
  <si>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</si>
  <si>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</si>
  <si>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</si>
  <si>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</si>
  <si>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</si>
  <si>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</si>
  <si>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</si>
  <si>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</si>
  <si>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</si>
  <si>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</si>
  <si>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</si>
  <si>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</si>
  <si>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</si>
  <si>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</si>
  <si>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</si>
  <si>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</si>
  <si>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</si>
  <si>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</si>
  <si>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</si>
  <si>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</si>
  <si>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</si>
  <si>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</si>
  <si>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</si>
  <si>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</si>
  <si>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</si>
  <si>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</si>
  <si>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</si>
  <si>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</si>
  <si>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</si>
  <si>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</si>
  <si>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</si>
  <si>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</si>
  <si>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</si>
  <si>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</si>
  <si>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</si>
  <si>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</si>
  <si>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</si>
  <si>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</si>
  <si>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</si>
  <si>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</si>
  <si>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</si>
  <si>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</si>
  <si>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</si>
  <si>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</si>
  <si>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</si>
  <si>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</si>
  <si>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</si>
  <si>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</si>
  <si>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</si>
  <si>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</si>
  <si>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</si>
  <si>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</si>
  <si>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</si>
  <si>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</si>
  <si>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</si>
  <si>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</si>
  <si>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</si>
  <si>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</si>
  <si>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</si>
  <si>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</si>
  <si>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</si>
  <si>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</si>
  <si>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</si>
  <si>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</si>
  <si>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</si>
  <si>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</si>
  <si>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</si>
  <si>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</si>
  <si>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</si>
  <si>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</si>
  <si>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</si>
  <si>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</si>
  <si>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</si>
  <si>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</si>
  <si>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</si>
  <si>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</si>
  <si>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</si>
  <si>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</si>
  <si>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</si>
  <si>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</si>
  <si>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</si>
  <si>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</si>
  <si>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</si>
  <si>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</si>
  <si>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</si>
  <si>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</si>
  <si>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</si>
  <si>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</si>
  <si>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</si>
  <si>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</si>
  <si>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</si>
  <si>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</si>
  <si>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</si>
  <si>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</si>
  <si>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</si>
  <si>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</si>
  <si>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</si>
  <si>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</si>
  <si>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</si>
  <si>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</si>
  <si>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</si>
  <si>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</si>
  <si>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</si>
  <si>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</si>
  <si>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</si>
  <si>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</si>
  <si>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</si>
  <si>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</si>
  <si>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</si>
  <si>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</si>
  <si>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</si>
  <si>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</si>
  <si>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</si>
  <si>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</si>
  <si>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</si>
  <si>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</si>
  <si>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</si>
  <si>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</si>
  <si>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</si>
  <si>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</si>
  <si>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</si>
  <si>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</si>
  <si>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</si>
  <si>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</si>
  <si>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</si>
  <si>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</si>
  <si>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</si>
  <si>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</si>
  <si>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</si>
  <si>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</si>
  <si>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</si>
  <si>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</si>
  <si>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</si>
  <si>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</si>
  <si>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</si>
  <si>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</si>
  <si>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</si>
  <si>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</si>
  <si>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</si>
  <si>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</si>
  <si>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</si>
  <si>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</si>
  <si>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</si>
  <si>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</si>
  <si>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</si>
  <si>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</si>
  <si>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</si>
  <si>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</si>
  <si>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</si>
  <si>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</si>
  <si>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</si>
  <si>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</si>
  <si>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</si>
  <si>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</si>
  <si>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</si>
  <si>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</si>
  <si>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</si>
  <si>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</si>
  <si>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</si>
  <si>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</si>
  <si>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</si>
  <si>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</si>
  <si>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</si>
  <si>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</si>
  <si>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</si>
  <si>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</si>
  <si>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</si>
  <si>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</si>
  <si>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</si>
  <si>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</si>
  <si>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</si>
  <si>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</si>
  <si>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</si>
  <si>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</si>
  <si>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</si>
  <si>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</si>
  <si>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</si>
  <si>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</si>
  <si>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</si>
  <si>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</si>
  <si>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</si>
  <si>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</si>
  <si>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</si>
  <si>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</si>
  <si>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</si>
  <si>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</si>
  <si>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</si>
  <si>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</si>
  <si>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</si>
  <si>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</si>
  <si>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</si>
  <si>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</si>
  <si>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</si>
  <si>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</si>
  <si>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</si>
  <si>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</si>
  <si>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</si>
  <si>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</si>
  <si>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</si>
  <si>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</si>
  <si>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</si>
  <si>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</si>
  <si>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</si>
  <si>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</si>
  <si>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</si>
  <si>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</si>
  <si>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</si>
  <si>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</si>
  <si>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</si>
  <si>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</si>
  <si>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</si>
  <si>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</si>
  <si>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</si>
  <si>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</si>
  <si>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</si>
  <si>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</si>
  <si>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</si>
  <si>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</si>
  <si>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</si>
  <si>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</si>
  <si>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</si>
  <si>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</si>
  <si>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</si>
  <si>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</si>
  <si>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</si>
  <si>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</si>
  <si>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</si>
  <si>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</si>
  <si>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</si>
  <si>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</si>
  <si>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</si>
  <si>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</si>
  <si>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</si>
  <si>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</si>
  <si>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</si>
  <si>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</si>
  <si>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</si>
  <si>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</si>
  <si>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</si>
  <si>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</si>
  <si>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</si>
  <si>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</si>
  <si>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</si>
  <si>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</si>
  <si>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</si>
  <si>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</si>
  <si>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</si>
  <si>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</si>
  <si>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</si>
  <si>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</si>
  <si>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</si>
  <si>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</si>
  <si>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</si>
  <si>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</si>
  <si>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</si>
  <si>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</si>
  <si>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</si>
  <si>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</si>
  <si>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</si>
  <si>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</si>
  <si>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</si>
  <si>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</si>
  <si>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</si>
  <si>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</si>
  <si>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</si>
  <si>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</si>
  <si>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</si>
  <si>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</si>
  <si>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</si>
  <si>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</si>
  <si>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</si>
  <si>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</si>
  <si>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</si>
  <si>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</si>
  <si>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</si>
  <si>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</si>
  <si>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</si>
  <si>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</si>
  <si>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</si>
  <si>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</si>
  <si>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</si>
  <si>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</si>
  <si>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</si>
  <si>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</si>
  <si>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</si>
  <si>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</si>
  <si>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</si>
  <si>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</si>
  <si>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</si>
  <si>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</si>
  <si>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</si>
  <si>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</si>
  <si>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</si>
  <si>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</si>
  <si>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</si>
  <si>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</si>
  <si>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</si>
  <si>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</si>
  <si>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</si>
  <si>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</si>
  <si>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</si>
  <si>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</si>
  <si>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</si>
  <si>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</si>
  <si>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</si>
  <si>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</si>
  <si>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</si>
  <si>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</si>
  <si>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</si>
  <si>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</si>
  <si>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</si>
  <si>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</si>
  <si>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</si>
  <si>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</si>
  <si>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</si>
  <si>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</si>
  <si>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</si>
  <si>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</si>
  <si>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</si>
  <si>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</si>
  <si>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</si>
  <si>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</si>
  <si>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</si>
  <si>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</si>
  <si>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</si>
  <si>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</si>
  <si>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</si>
  <si>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</si>
  <si>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</si>
  <si>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</si>
  <si>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</si>
  <si>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</si>
  <si>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</si>
  <si>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</si>
  <si>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</si>
  <si>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</si>
  <si>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</si>
  <si>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</si>
  <si>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</si>
  <si>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</si>
  <si>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</si>
  <si>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</si>
  <si>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</si>
  <si>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</si>
  <si>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</si>
  <si>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</si>
  <si>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</si>
  <si>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</si>
  <si>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</si>
  <si>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</si>
  <si>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</si>
  <si>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</si>
  <si>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</si>
  <si>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</si>
  <si>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</si>
  <si>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</si>
  <si>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</si>
  <si>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</si>
  <si>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</si>
  <si>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</si>
  <si>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</si>
  <si>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</si>
  <si>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</si>
  <si>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</si>
  <si>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</si>
  <si>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</si>
  <si>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</si>
  <si>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</si>
  <si>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</si>
  <si>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</si>
  <si>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</si>
  <si>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</si>
  <si>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</si>
  <si>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</si>
  <si>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</si>
  <si>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</si>
  <si>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</si>
  <si>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</si>
  <si>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</si>
  <si>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</si>
  <si>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</si>
  <si>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</si>
  <si>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</si>
  <si>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</si>
  <si>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</si>
  <si>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</si>
  <si>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</si>
  <si>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</si>
  <si>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</si>
  <si>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</si>
  <si>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</si>
  <si>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</si>
  <si>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</si>
  <si>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</si>
  <si>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</si>
  <si>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</si>
  <si>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</si>
  <si>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</si>
  <si>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</si>
  <si>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</si>
  <si>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</si>
  <si>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</si>
  <si>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</si>
  <si>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</si>
  <si>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</si>
  <si>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</si>
  <si>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</si>
  <si>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</si>
  <si>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</si>
  <si>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</si>
  <si>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</si>
  <si>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</si>
  <si>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</si>
  <si>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</si>
  <si>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</si>
  <si>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</si>
  <si>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</si>
  <si>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</si>
  <si>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</si>
  <si>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</si>
  <si>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</si>
  <si>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</si>
  <si>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</si>
  <si>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</si>
  <si>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</si>
  <si>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</si>
  <si>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</si>
  <si>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</si>
  <si>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</si>
  <si>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</si>
  <si>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</si>
  <si>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</si>
  <si>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</si>
  <si>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</si>
  <si>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</si>
  <si>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</si>
  <si>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</si>
  <si>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</si>
  <si>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</si>
  <si>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</si>
  <si>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</si>
  <si>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</si>
  <si>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</si>
  <si>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</si>
  <si>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</si>
  <si>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</si>
  <si>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</si>
  <si>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</si>
  <si>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</si>
  <si>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</si>
  <si>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</si>
  <si>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</si>
  <si>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</si>
  <si>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</si>
  <si>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</si>
  <si>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</si>
  <si>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</si>
  <si>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</si>
  <si>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</si>
  <si>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</si>
  <si>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</si>
  <si>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</si>
  <si>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</si>
  <si>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</si>
  <si>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</si>
  <si>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</si>
  <si>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</si>
  <si>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</si>
  <si>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</si>
  <si>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</si>
  <si>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</si>
  <si>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</si>
  <si>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</si>
  <si>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</si>
  <si>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</si>
  <si>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</si>
  <si>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</si>
  <si>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</si>
  <si>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</si>
  <si>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</si>
  <si>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</si>
  <si>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</si>
  <si>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</si>
  <si>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</si>
  <si>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</si>
  <si>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</si>
  <si>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</si>
  <si>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</si>
  <si>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</si>
  <si>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</si>
  <si>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</si>
  <si>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</si>
  <si>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</si>
  <si>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</si>
  <si>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</si>
  <si>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</si>
  <si>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</si>
  <si>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</si>
  <si>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</si>
  <si>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</si>
  <si>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</si>
  <si>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</si>
  <si>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</si>
  <si>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</si>
  <si>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</si>
  <si>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</si>
  <si>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</si>
  <si>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</si>
  <si>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</si>
  <si>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</si>
  <si>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</si>
  <si>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</si>
  <si>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</si>
  <si>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</si>
  <si>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</si>
  <si>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</si>
  <si>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</si>
  <si>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</si>
  <si>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</si>
  <si>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</si>
  <si>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</si>
  <si>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</si>
  <si>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</si>
  <si>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</si>
  <si>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</si>
  <si>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</si>
  <si>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</si>
  <si>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</si>
  <si>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</si>
  <si>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</si>
  <si>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</si>
  <si>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</si>
  <si>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</si>
  <si>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</si>
  <si>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</si>
  <si>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</si>
  <si>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</si>
  <si>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</si>
  <si>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</si>
  <si>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</si>
  <si>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</si>
  <si>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</si>
  <si>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</si>
  <si>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</si>
  <si>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</si>
  <si>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</si>
  <si>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</si>
  <si>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</si>
  <si>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</si>
  <si>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</si>
  <si>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</si>
  <si>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</si>
  <si>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</si>
  <si>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</si>
  <si>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</si>
  <si>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</si>
  <si>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</si>
  <si>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</si>
  <si>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</si>
  <si>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</si>
  <si>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</si>
  <si>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</si>
  <si>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</si>
  <si>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</si>
  <si>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</si>
  <si>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</si>
  <si>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</si>
  <si>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</si>
  <si>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</si>
  <si>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</si>
  <si>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</si>
  <si>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</si>
  <si>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</si>
  <si>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</si>
  <si>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</si>
  <si>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</si>
  <si>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</si>
  <si>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</si>
  <si>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</si>
  <si>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</si>
  <si>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</si>
  <si>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</si>
  <si>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</si>
  <si>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</si>
  <si>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</si>
  <si>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</si>
  <si>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</si>
  <si>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</si>
  <si>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</si>
  <si>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</si>
  <si>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</si>
  <si>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</si>
  <si>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</si>
  <si>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</si>
  <si>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</si>
  <si>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</si>
  <si>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</si>
  <si>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</si>
  <si>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</si>
  <si>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</si>
  <si>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</si>
  <si>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</si>
  <si>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</si>
  <si>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</si>
  <si>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</si>
  <si>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</si>
  <si>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</si>
  <si>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</si>
  <si>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</si>
  <si>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</si>
  <si>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</si>
  <si>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</si>
  <si>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</si>
  <si>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</si>
  <si>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</si>
  <si>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</si>
  <si>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</si>
  <si>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</si>
  <si>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</si>
  <si>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</si>
  <si>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</si>
  <si>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</si>
  <si>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</si>
  <si>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</si>
  <si>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</si>
  <si>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</si>
  <si>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</si>
  <si>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</si>
  <si>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</si>
  <si>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</si>
  <si>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</si>
  <si>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</si>
  <si>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</si>
  <si>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</si>
  <si>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</si>
  <si>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</si>
  <si>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</si>
  <si>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</si>
  <si>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</si>
  <si>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</si>
  <si>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</si>
  <si>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</si>
  <si>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</si>
  <si>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</si>
  <si>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</si>
  <si>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</si>
  <si>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</si>
  <si>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</si>
  <si>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</si>
  <si>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</si>
  <si>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</si>
  <si>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</si>
  <si>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</si>
  <si>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</si>
  <si>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</si>
  <si>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</si>
  <si>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</si>
  <si>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</si>
  <si>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</si>
  <si>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</si>
  <si>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</si>
  <si>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</si>
  <si>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</si>
  <si>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</si>
  <si>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</si>
  <si>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</si>
  <si>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</si>
  <si>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</si>
  <si>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</si>
  <si>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</si>
  <si>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</si>
  <si>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</si>
  <si>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</si>
  <si>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</si>
  <si>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</si>
  <si>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</si>
  <si>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</si>
  <si>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</si>
  <si>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</si>
  <si>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</si>
  <si>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</si>
  <si>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</si>
  <si>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</si>
  <si>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</si>
  <si>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</si>
  <si>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</si>
  <si>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</si>
  <si>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</si>
  <si>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</si>
  <si>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</si>
  <si>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</si>
  <si>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</si>
  <si>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</si>
  <si>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</si>
  <si>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</si>
  <si>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</si>
  <si>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</si>
  <si>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</si>
  <si>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</si>
  <si>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</si>
  <si>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</si>
  <si>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</si>
  <si>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</si>
  <si>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</si>
  <si>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</si>
  <si>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</si>
  <si>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</si>
  <si>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</si>
  <si>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</si>
  <si>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</si>
  <si>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</si>
  <si>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</si>
  <si>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</si>
  <si>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</si>
  <si>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</si>
  <si>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</si>
  <si>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</si>
  <si>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</si>
  <si>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</si>
  <si>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</si>
  <si>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</si>
  <si>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</si>
  <si>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</si>
  <si>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</si>
  <si>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</si>
  <si>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</si>
  <si>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</si>
  <si>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</si>
  <si>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</si>
  <si>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</si>
  <si>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</si>
  <si>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</si>
  <si>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</si>
  <si>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</si>
  <si>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</si>
  <si>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</si>
  <si>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</si>
  <si>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</si>
  <si>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</si>
  <si>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</si>
  <si>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</si>
  <si>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</si>
  <si>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</si>
  <si>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</si>
  <si>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</si>
  <si>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</si>
  <si>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</si>
  <si>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</si>
  <si>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</si>
  <si>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</si>
  <si>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</si>
  <si>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</si>
  <si>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</si>
  <si>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</si>
  <si>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</si>
  <si>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</si>
  <si>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</si>
  <si>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</si>
  <si>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</si>
  <si>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</si>
  <si>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</si>
  <si>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</si>
  <si>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</si>
  <si>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</si>
  <si>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</si>
  <si>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</si>
  <si>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</si>
  <si>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</si>
  <si>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</si>
  <si>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</si>
  <si>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</si>
  <si>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</si>
  <si>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</si>
  <si>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</si>
  <si>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</si>
  <si>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</si>
  <si>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</si>
  <si>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</si>
  <si>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</si>
  <si>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</si>
  <si>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</si>
  <si>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</si>
  <si>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</si>
  <si>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</si>
  <si>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</si>
  <si>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</si>
  <si>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</si>
  <si>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</si>
  <si>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</si>
  <si>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</si>
  <si>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</si>
  <si>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</si>
  <si>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</si>
  <si>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</si>
  <si>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</si>
  <si>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</si>
  <si>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</si>
  <si>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</si>
  <si>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</si>
  <si>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</si>
  <si>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</si>
  <si>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</si>
  <si>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</si>
  <si>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</si>
  <si>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</si>
  <si>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</si>
  <si>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</si>
  <si>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</si>
  <si>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</si>
  <si>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</si>
  <si>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</si>
  <si>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</si>
  <si>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</si>
  <si>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</si>
  <si>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</si>
  <si>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</si>
  <si>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</si>
  <si>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</si>
  <si>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</si>
  <si>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</si>
  <si>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</si>
  <si>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</si>
  <si>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</si>
  <si>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</si>
  <si>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</si>
  <si>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</si>
  <si>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</si>
  <si>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</si>
  <si>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</si>
  <si>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</si>
  <si>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</si>
  <si>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</si>
  <si>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</si>
  <si>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</si>
  <si>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</si>
  <si>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</si>
  <si>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</si>
  <si>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</si>
  <si>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</si>
  <si>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</si>
  <si>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</si>
  <si>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</si>
  <si>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</si>
  <si>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</si>
  <si>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</si>
  <si>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</si>
  <si>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</si>
  <si>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</si>
  <si>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</si>
  <si>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</si>
  <si>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</si>
  <si>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</si>
  <si>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</si>
  <si>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</si>
  <si>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</si>
  <si>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</si>
  <si>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</si>
  <si>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</si>
  <si>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</si>
  <si>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</si>
  <si>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</si>
  <si>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</si>
  <si>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</si>
  <si>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</si>
  <si>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</si>
  <si>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</si>
  <si>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</si>
  <si>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</si>
  <si>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</si>
  <si>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</si>
  <si>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</si>
  <si>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</si>
  <si>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</si>
  <si>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</si>
  <si>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</si>
  <si>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</si>
  <si>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</si>
  <si>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</si>
  <si>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</si>
  <si>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</si>
  <si>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</si>
  <si>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</si>
  <si>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</si>
  <si>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</si>
  <si>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</si>
  <si>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</si>
  <si>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</si>
  <si>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</si>
  <si>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</si>
  <si>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</si>
  <si>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</si>
  <si>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</si>
  <si>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</si>
  <si>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</si>
  <si>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</si>
  <si>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</si>
  <si>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</si>
  <si>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</si>
  <si>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</si>
  <si>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</si>
  <si>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</si>
  <si>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</si>
  <si>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</si>
  <si>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</si>
  <si>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</si>
  <si>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</si>
  <si>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</si>
  <si>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</si>
  <si>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</si>
  <si>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</si>
  <si>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</si>
  <si>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</si>
  <si>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</si>
  <si>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</si>
  <si>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</si>
  <si>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</si>
  <si>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</si>
  <si>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</si>
  <si>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</si>
  <si>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</si>
  <si>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</si>
  <si>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</si>
  <si>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</si>
  <si>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</si>
  <si>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</si>
  <si>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</si>
  <si>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</si>
  <si>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</si>
  <si>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</si>
  <si>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</si>
  <si>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</si>
  <si>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</si>
  <si>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</si>
  <si>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</si>
  <si>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</si>
  <si>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</si>
  <si>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</si>
  <si>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</si>
  <si>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</si>
  <si>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</si>
  <si>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</si>
  <si>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</si>
  <si>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</si>
  <si>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</si>
  <si>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</si>
  <si>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</si>
  <si>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</si>
  <si>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</si>
  <si>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</si>
  <si>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</si>
  <si>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</si>
  <si>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</si>
  <si>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</si>
  <si>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</si>
  <si>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</si>
  <si>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</si>
  <si>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</si>
  <si>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</si>
  <si>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</si>
  <si>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</si>
  <si>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</si>
  <si>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</si>
  <si>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</si>
  <si>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</si>
  <si>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</si>
  <si>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</si>
  <si>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</si>
  <si>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</si>
  <si>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</si>
  <si>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</si>
  <si>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</si>
  <si>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</si>
  <si>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</si>
  <si>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</si>
  <si>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</si>
  <si>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</si>
  <si>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</si>
  <si>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</si>
  <si>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</si>
  <si>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</si>
  <si>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</si>
  <si>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</si>
  <si>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</si>
  <si>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</si>
  <si>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</si>
  <si>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</si>
  <si>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</si>
  <si>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</si>
  <si>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</si>
  <si>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</si>
  <si>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</si>
  <si>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</si>
  <si>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</si>
  <si>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</si>
  <si>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</si>
  <si>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</si>
  <si>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</si>
  <si>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</si>
  <si>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</si>
  <si>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</si>
  <si>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</si>
  <si>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</si>
  <si>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</si>
  <si>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</si>
  <si>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</si>
  <si>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</si>
  <si>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</si>
  <si>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</si>
  <si>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</si>
  <si>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</si>
  <si>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</si>
  <si>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</si>
  <si>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</si>
  <si>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</si>
  <si>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</si>
  <si>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</si>
  <si>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</si>
  <si>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</si>
  <si>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</si>
  <si>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</si>
  <si>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</si>
  <si>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</si>
  <si>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</si>
  <si>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</si>
  <si>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</si>
  <si>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</si>
  <si>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</si>
  <si>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</si>
  <si>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</si>
  <si>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</si>
  <si>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</si>
  <si>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</si>
  <si>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</si>
  <si>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</si>
  <si>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</si>
  <si>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</si>
  <si>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</si>
  <si>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</si>
  <si>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</si>
  <si>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</si>
  <si>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</si>
  <si>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</si>
  <si>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</si>
  <si>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</si>
  <si>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</si>
  <si>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</si>
  <si>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</si>
  <si>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</si>
  <si>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</si>
  <si>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</si>
  <si>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</si>
  <si>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</si>
  <si>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</si>
  <si>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</si>
  <si>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</si>
  <si>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</si>
  <si>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</si>
  <si>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</si>
  <si>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</si>
  <si>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</si>
  <si>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</si>
  <si>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</si>
  <si>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</si>
  <si>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</si>
  <si>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</si>
  <si>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</si>
  <si>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</si>
  <si>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</si>
  <si>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</si>
  <si>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</si>
  <si>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</si>
  <si>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</si>
  <si>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</si>
  <si>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</si>
  <si>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</si>
  <si>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</si>
  <si>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</si>
  <si>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</si>
  <si>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</si>
  <si>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</si>
  <si>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</si>
  <si>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</si>
  <si>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</si>
  <si>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</si>
  <si>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</si>
  <si>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</si>
  <si>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</si>
  <si>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</si>
  <si>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</si>
  <si>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</si>
  <si>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</si>
  <si>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</si>
  <si>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</si>
  <si>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</si>
  <si>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</si>
  <si>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</si>
  <si>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</si>
  <si>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</si>
  <si>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</si>
  <si>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</si>
  <si>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</si>
  <si>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</si>
  <si>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</si>
  <si>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</si>
  <si>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</si>
  <si>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</si>
  <si>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</si>
  <si>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</si>
  <si>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</si>
  <si>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</si>
  <si>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</si>
  <si>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</si>
  <si>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</si>
  <si>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</si>
  <si>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</si>
  <si>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</si>
  <si>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</si>
  <si>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</si>
  <si>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</si>
  <si>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</si>
  <si>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</si>
  <si>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</si>
  <si>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</si>
  <si>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</si>
  <si>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</si>
  <si>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</si>
  <si>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</si>
  <si>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</si>
  <si>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</si>
  <si>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</si>
  <si>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</si>
  <si>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</si>
  <si>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</si>
  <si>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</si>
  <si>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</si>
  <si>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</si>
  <si>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</si>
  <si>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</si>
  <si>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</si>
  <si>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</si>
  <si>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</si>
  <si>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</si>
  <si>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</si>
  <si>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</si>
  <si>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</si>
  <si>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</si>
  <si>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</si>
  <si>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</si>
  <si>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</si>
  <si>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</si>
  <si>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</si>
  <si>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</si>
  <si>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</si>
  <si>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</si>
  <si>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</si>
  <si>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</si>
  <si>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</si>
  <si>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</si>
  <si>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</si>
  <si>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</si>
  <si>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</si>
  <si>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</si>
  <si>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</si>
  <si>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</si>
  <si>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</si>
  <si>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</si>
  <si>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</si>
  <si>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</si>
  <si>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</si>
  <si>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</si>
  <si>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</si>
  <si>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</si>
  <si>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</si>
  <si>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</si>
  <si>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</si>
  <si>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</si>
  <si>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</si>
  <si>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</si>
  <si>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</si>
  <si>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</si>
  <si>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</si>
  <si>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</si>
  <si>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</si>
  <si>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</si>
  <si>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</si>
  <si>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</si>
  <si>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</si>
  <si>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</si>
  <si>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</si>
  <si>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</si>
  <si>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</si>
  <si>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</si>
  <si>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</si>
  <si>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</si>
  <si>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</si>
  <si>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</si>
  <si>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</si>
  <si>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</si>
  <si>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</si>
  <si>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</si>
  <si>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</si>
  <si>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</si>
  <si>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</si>
  <si>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</si>
  <si>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</si>
  <si>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</si>
  <si>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</si>
  <si>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</si>
  <si>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</si>
  <si>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</si>
  <si>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</si>
  <si>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</si>
  <si>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</si>
  <si>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</si>
  <si>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</si>
  <si>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</si>
  <si>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</si>
  <si>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</si>
  <si>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</si>
  <si>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</si>
  <si>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</si>
  <si>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</si>
  <si>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</si>
  <si>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</si>
  <si>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</si>
  <si>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</si>
  <si>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</si>
  <si>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</si>
  <si>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</si>
  <si>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</si>
  <si>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</si>
  <si>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</si>
  <si>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</si>
  <si>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</si>
  <si>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</si>
  <si>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</si>
  <si>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</si>
  <si>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</si>
  <si>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</si>
  <si>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</si>
  <si>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</si>
  <si>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</si>
  <si>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</si>
  <si>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</si>
  <si>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</si>
  <si>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</si>
  <si>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</si>
  <si>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</si>
  <si>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</si>
  <si>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</si>
  <si>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</si>
  <si>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</si>
  <si>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</si>
  <si>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</si>
  <si>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</si>
  <si>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</si>
  <si>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</si>
  <si>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</si>
  <si>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</si>
  <si>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</si>
  <si>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</si>
  <si>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</si>
  <si>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</si>
  <si>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</si>
  <si>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</si>
  <si>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</si>
  <si>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</si>
  <si>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</si>
  <si>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</si>
  <si>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</si>
  <si>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</si>
  <si>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</si>
  <si>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</si>
  <si>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</si>
  <si>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</si>
  <si>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</si>
  <si>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</si>
  <si>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</si>
  <si>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</si>
  <si>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</si>
  <si>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</si>
  <si>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</si>
  <si>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</si>
  <si>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</si>
  <si>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</si>
  <si>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</si>
  <si>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</si>
  <si>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</si>
  <si>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</si>
  <si>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</si>
  <si>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</si>
  <si>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</si>
  <si>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</si>
  <si>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</si>
  <si>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</si>
  <si>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</si>
  <si>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</si>
  <si>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</si>
  <si>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</si>
  <si>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</si>
  <si>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</si>
  <si>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</si>
  <si>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</si>
  <si>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</si>
  <si>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</si>
  <si>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</si>
  <si>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</si>
  <si>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</si>
  <si>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</si>
  <si>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</si>
  <si>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</si>
  <si>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</si>
  <si>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</si>
  <si>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</si>
  <si>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</si>
  <si>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</si>
  <si>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</si>
  <si>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</si>
  <si>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</si>
  <si>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</si>
  <si>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</si>
  <si>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</si>
  <si>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</si>
  <si>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</si>
  <si>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</si>
  <si>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</si>
  <si>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</si>
  <si>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</si>
  <si>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</si>
  <si>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</si>
  <si>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</si>
  <si>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</si>
  <si>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</si>
  <si>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</si>
  <si>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</si>
  <si>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</si>
  <si>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</si>
  <si>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</si>
  <si>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</si>
  <si>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</si>
  <si>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</si>
  <si>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</si>
  <si>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</si>
  <si>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</si>
  <si>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</si>
  <si>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</si>
  <si>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</si>
  <si>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</si>
  <si>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</si>
  <si>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</si>
  <si>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</si>
  <si>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</si>
  <si>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</si>
  <si>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</si>
  <si>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</si>
  <si>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</si>
  <si>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</si>
  <si>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</si>
  <si>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</si>
  <si>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</si>
  <si>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</si>
  <si>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</si>
  <si>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</si>
  <si>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</si>
  <si>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</si>
  <si>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</si>
  <si>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</si>
  <si>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</si>
  <si>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</si>
  <si>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</si>
  <si>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</si>
  <si>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</si>
  <si>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</si>
  <si>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</si>
  <si>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</si>
  <si>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</si>
  <si>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</si>
  <si>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</si>
  <si>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</si>
  <si>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</si>
  <si>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</si>
  <si>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</si>
  <si>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</si>
  <si>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</si>
  <si>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</si>
  <si>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</si>
  <si>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</si>
  <si>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</si>
  <si>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</si>
  <si>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</si>
  <si>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</si>
  <si>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</si>
  <si>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</si>
  <si>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</si>
  <si>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</si>
  <si>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</si>
  <si>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</si>
  <si>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</si>
  <si>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</si>
  <si>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</si>
  <si>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</si>
  <si>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</si>
  <si>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</si>
  <si>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</si>
  <si>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</si>
  <si>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</si>
  <si>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</si>
  <si>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</si>
  <si>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</si>
  <si>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</si>
  <si>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</si>
  <si>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</si>
  <si>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</si>
  <si>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</si>
  <si>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</si>
  <si>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</si>
  <si>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</si>
  <si>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</si>
  <si>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</si>
  <si>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</si>
  <si>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</si>
  <si>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</si>
  <si>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</si>
  <si>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</si>
  <si>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</si>
  <si>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</si>
  <si>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</si>
  <si>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</si>
  <si>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</si>
  <si>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</si>
  <si>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</si>
  <si>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</si>
  <si>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</si>
  <si>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</si>
  <si>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</si>
  <si>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</si>
  <si>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</si>
  <si>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</si>
  <si>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</si>
  <si>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</si>
  <si>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</si>
  <si>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</si>
  <si>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</si>
  <si>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</si>
  <si>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</si>
  <si>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</si>
  <si>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</si>
  <si>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</si>
  <si>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</si>
  <si>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</si>
  <si>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</si>
  <si>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</si>
  <si>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</si>
  <si>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</si>
  <si>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</si>
  <si>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</si>
  <si>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</si>
  <si>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</si>
  <si>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</si>
  <si>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</si>
  <si>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</si>
  <si>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</si>
  <si>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</si>
  <si>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</si>
  <si>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</si>
  <si>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</si>
  <si>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</si>
  <si>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</si>
  <si>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</si>
  <si>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</si>
  <si>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</si>
  <si>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</si>
  <si>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</si>
  <si>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</si>
  <si>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</si>
  <si>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</si>
  <si>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</si>
  <si>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</si>
  <si>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</si>
  <si>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</si>
  <si>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</si>
  <si>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</si>
  <si>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</si>
  <si>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</si>
  <si>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</si>
  <si>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</si>
  <si>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</si>
  <si>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</si>
  <si>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</si>
  <si>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</si>
  <si>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</si>
  <si>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</si>
  <si>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</si>
  <si>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</si>
  <si>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</si>
  <si>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</si>
  <si>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</si>
  <si>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</si>
  <si>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</si>
  <si>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</si>
  <si>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</si>
  <si>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</si>
  <si>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</si>
  <si>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</si>
  <si>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</si>
  <si>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</si>
  <si>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</si>
  <si>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</si>
  <si>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</si>
  <si>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</si>
  <si>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</si>
  <si>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</si>
  <si>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</si>
  <si>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</si>
  <si>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</si>
  <si>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</si>
  <si>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</si>
  <si>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</si>
  <si>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</si>
  <si>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</si>
  <si>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</si>
  <si>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</si>
  <si>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</si>
  <si>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</si>
  <si>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</si>
  <si>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</si>
  <si>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</si>
  <si>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</si>
  <si>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</si>
  <si>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</si>
  <si>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</si>
  <si>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</si>
  <si>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</si>
  <si>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</si>
  <si>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</si>
  <si>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</si>
  <si>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</si>
  <si>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</si>
  <si>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</si>
  <si>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</si>
  <si>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</si>
  <si>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</si>
  <si>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</si>
  <si>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</si>
  <si>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</si>
  <si>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</si>
  <si>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</si>
  <si>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</si>
  <si>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</si>
  <si>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</si>
  <si>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</si>
  <si>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</si>
  <si>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</si>
  <si>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</si>
  <si>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</si>
  <si>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</si>
  <si>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</si>
  <si>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</si>
  <si>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</si>
  <si>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</si>
  <si>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</si>
  <si>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</si>
  <si>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</si>
  <si>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</si>
  <si>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</si>
  <si>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</si>
  <si>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</si>
  <si>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</si>
  <si>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</si>
  <si>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</si>
  <si>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</si>
  <si>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</si>
  <si>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</si>
  <si>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</si>
  <si>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</si>
  <si>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</si>
  <si>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</si>
  <si>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</si>
  <si>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</si>
  <si>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</si>
  <si>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</si>
  <si>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</si>
  <si>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</si>
  <si>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</si>
  <si>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</si>
  <si>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</si>
  <si>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</si>
  <si>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</si>
  <si>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</si>
  <si>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</si>
  <si>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</si>
  <si>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</si>
  <si>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</si>
  <si>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</si>
  <si>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</si>
  <si>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</si>
  <si>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</si>
  <si>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</si>
  <si>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</si>
  <si>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</si>
  <si>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</si>
  <si>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</si>
  <si>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</si>
  <si>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</si>
  <si>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</si>
  <si>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</si>
  <si>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</si>
  <si>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</si>
  <si>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</si>
  <si>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</si>
  <si>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</si>
  <si>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</si>
  <si>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</si>
  <si>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</si>
  <si>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</si>
  <si>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</si>
  <si>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</si>
  <si>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</si>
  <si>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</si>
  <si>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</si>
  <si>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</si>
  <si>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</si>
  <si>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</si>
  <si>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</si>
  <si>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</si>
  <si>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</si>
  <si>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</si>
  <si>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</si>
  <si>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</si>
  <si>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</si>
  <si>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</si>
  <si>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</si>
  <si>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</si>
  <si>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</si>
  <si>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</si>
  <si>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</si>
  <si>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</si>
  <si>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</si>
  <si>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</si>
  <si>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</si>
  <si>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</si>
  <si>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</si>
  <si>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</si>
  <si>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</si>
  <si>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</si>
  <si>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</si>
  <si>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</si>
  <si>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</si>
  <si>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</si>
  <si>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</si>
  <si>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</si>
  <si>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</si>
  <si>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</si>
  <si>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</si>
  <si>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</si>
  <si>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</si>
  <si>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</si>
  <si>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</si>
  <si>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</si>
  <si>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</si>
  <si>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</si>
  <si>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</si>
  <si>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</si>
  <si>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</si>
  <si>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</si>
  <si>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</si>
  <si>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</si>
  <si>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</si>
  <si>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</si>
  <si>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</si>
  <si>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</si>
  <si>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</si>
  <si>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</si>
  <si>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</si>
  <si>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</si>
  <si>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</si>
  <si>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</si>
  <si>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</si>
  <si>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</si>
  <si>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</si>
  <si>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</si>
  <si>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</si>
  <si>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</si>
  <si>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</si>
  <si>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</si>
  <si>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</si>
  <si>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</si>
  <si>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</si>
  <si>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</si>
  <si>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</si>
  <si>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</si>
  <si>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</si>
  <si>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</si>
  <si>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</si>
  <si>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</si>
  <si>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</si>
  <si>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</si>
  <si>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</si>
  <si>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</si>
  <si>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</si>
  <si>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</si>
  <si>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</si>
  <si>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</si>
  <si>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</si>
  <si>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</si>
  <si>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</si>
  <si>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</si>
  <si>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</si>
  <si>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</si>
  <si>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</si>
  <si>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</si>
  <si>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</si>
  <si>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</si>
  <si>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</si>
  <si>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</si>
  <si>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</si>
  <si>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</si>
  <si>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</si>
  <si>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</si>
  <si>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</si>
  <si>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</si>
  <si>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</si>
  <si>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</si>
  <si>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</si>
  <si>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</si>
  <si>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</si>
  <si>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</si>
  <si>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</si>
  <si>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</si>
  <si>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</si>
  <si>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</si>
  <si>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</si>
  <si>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</si>
  <si>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</si>
  <si>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</si>
  <si>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</si>
  <si>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</si>
  <si>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</si>
  <si>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</si>
  <si>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</si>
  <si>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</si>
  <si>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</si>
  <si>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</si>
  <si>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</si>
  <si>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</si>
  <si>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</si>
  <si>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</si>
  <si>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</si>
  <si>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</si>
  <si>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</si>
  <si>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</si>
  <si>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</si>
  <si>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</si>
  <si>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</si>
  <si>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</si>
  <si>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</si>
  <si>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</si>
  <si>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</si>
  <si>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</si>
  <si>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</si>
  <si>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</si>
  <si>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</si>
  <si>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</si>
  <si>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</si>
  <si>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</si>
  <si>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</si>
  <si>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</si>
  <si>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</si>
  <si>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</si>
  <si>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</si>
  <si>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</si>
  <si>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</si>
  <si>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</si>
  <si>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</si>
  <si>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</si>
  <si>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</si>
  <si>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</si>
  <si>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</si>
  <si>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</si>
  <si>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</si>
  <si>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</si>
  <si>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</si>
  <si>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</si>
  <si>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</si>
  <si>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</si>
  <si>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</si>
  <si>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</si>
  <si>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</si>
  <si>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</si>
  <si>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</si>
  <si>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</si>
  <si>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</si>
  <si>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</si>
  <si>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</si>
  <si>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</si>
  <si>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</si>
  <si>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</si>
  <si>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</si>
  <si>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</si>
  <si>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</si>
  <si>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</si>
  <si>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</si>
  <si>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</si>
  <si>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</si>
  <si>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</si>
  <si>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</si>
  <si>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</si>
  <si>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</si>
  <si>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</si>
  <si>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</si>
  <si>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</si>
  <si>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</si>
  <si>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</si>
  <si>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</si>
  <si>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</si>
  <si>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</si>
  <si>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</si>
  <si>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</si>
  <si>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</si>
  <si>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</si>
  <si>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</si>
  <si>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</si>
  <si>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</si>
  <si>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</si>
  <si>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</si>
  <si>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</si>
  <si>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</si>
  <si>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</si>
  <si>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</si>
  <si>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</si>
  <si>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</si>
  <si>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</si>
  <si>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</si>
  <si>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</si>
  <si>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</si>
  <si>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</si>
  <si>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</si>
  <si>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</si>
  <si>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</si>
  <si>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</si>
  <si>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</si>
  <si>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</si>
  <si>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</si>
  <si>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</si>
  <si>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</si>
  <si>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</si>
  <si>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</si>
  <si>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</si>
  <si>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</si>
  <si>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</si>
  <si>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</si>
  <si>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</si>
  <si>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</si>
  <si>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</si>
  <si>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</si>
  <si>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</si>
  <si>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</si>
  <si>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</si>
  <si>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</si>
  <si>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</si>
  <si>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</si>
  <si>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</si>
  <si>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</si>
  <si>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</si>
  <si>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</si>
  <si>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</si>
  <si>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</si>
  <si>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</si>
  <si>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</si>
  <si>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</si>
  <si>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</si>
  <si>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</si>
  <si>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</si>
  <si>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</si>
  <si>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</si>
  <si>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</si>
  <si>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</si>
  <si>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</si>
  <si>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</si>
  <si>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</si>
  <si>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</si>
  <si>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</si>
  <si>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</si>
  <si>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</si>
  <si>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</si>
  <si>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</si>
  <si>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</si>
  <si>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</si>
  <si>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</si>
  <si>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</si>
  <si>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</si>
  <si>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</si>
  <si>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</si>
  <si>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</si>
  <si>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</si>
  <si>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</si>
  <si>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</si>
  <si>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</si>
  <si>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</si>
  <si>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</si>
  <si>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</si>
  <si>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</si>
  <si>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</si>
  <si>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</si>
  <si>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</si>
  <si>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</si>
  <si>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</si>
  <si>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</si>
  <si>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</si>
  <si>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</si>
  <si>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</si>
  <si>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</si>
  <si>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</si>
  <si>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</si>
  <si>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</si>
  <si>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</si>
  <si>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</si>
  <si>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</si>
  <si>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</si>
  <si>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</si>
  <si>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</si>
  <si>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</si>
  <si>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</si>
  <si>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</si>
  <si>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</si>
  <si>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</si>
  <si>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</si>
  <si>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</si>
  <si>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</si>
  <si>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</si>
  <si>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</si>
  <si>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</si>
  <si>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</si>
  <si>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</si>
  <si>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</si>
  <si>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</si>
  <si>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</si>
  <si>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</si>
  <si>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</si>
  <si>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</si>
  <si>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</si>
  <si>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</si>
  <si>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</si>
  <si>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</si>
  <si>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</si>
  <si>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</si>
  <si>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</si>
  <si>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</si>
  <si>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</si>
  <si>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</si>
  <si>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</si>
  <si>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</si>
  <si>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</si>
  <si>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</si>
  <si>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</si>
  <si>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</si>
  <si>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</si>
  <si>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</si>
  <si>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</si>
  <si>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</si>
  <si>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</si>
  <si>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</si>
  <si>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</si>
  <si>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</si>
  <si>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</si>
  <si>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</si>
  <si>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</si>
  <si>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</si>
  <si>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</si>
  <si>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</si>
  <si>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</si>
  <si>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</si>
  <si>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</si>
  <si>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</si>
  <si>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</si>
  <si>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</si>
  <si>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</si>
  <si>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</si>
  <si>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</si>
  <si>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</si>
  <si>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</si>
  <si>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</si>
  <si>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</si>
  <si>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</si>
  <si>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</si>
  <si>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</si>
  <si>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</si>
  <si>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</si>
  <si>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</si>
  <si>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</si>
  <si>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</si>
  <si>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</si>
  <si>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</si>
  <si>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</si>
  <si>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</si>
  <si>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</si>
  <si>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</si>
  <si>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</si>
  <si>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</si>
  <si>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</si>
  <si>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</si>
  <si>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</si>
  <si>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</si>
  <si>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</si>
  <si>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</si>
  <si>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</si>
  <si>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</si>
  <si>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</si>
  <si>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</si>
  <si>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</si>
  <si>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</si>
  <si>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</si>
  <si>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</si>
  <si>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</si>
  <si>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</si>
  <si>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</si>
  <si>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</si>
  <si>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</si>
  <si>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</si>
  <si>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</si>
  <si>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</si>
  <si>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</si>
  <si>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</si>
  <si>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</si>
  <si>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</si>
  <si>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</si>
  <si>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</si>
  <si>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</si>
  <si>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</si>
  <si>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</si>
  <si>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</si>
  <si>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</si>
  <si>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</si>
  <si>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</si>
  <si>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</si>
  <si>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</si>
  <si>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</si>
  <si>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</si>
  <si>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</si>
  <si>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</si>
  <si>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</si>
  <si>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</si>
  <si>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</si>
  <si>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</si>
  <si>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</si>
  <si>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</si>
  <si>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</si>
  <si>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</si>
  <si>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</si>
  <si>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</si>
  <si>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</si>
  <si>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</si>
  <si>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</si>
  <si>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</si>
  <si>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</si>
  <si>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</si>
  <si>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</si>
  <si>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</si>
  <si>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</si>
  <si>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</si>
  <si>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</si>
  <si>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</si>
  <si>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</si>
  <si>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</si>
  <si>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</si>
  <si>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</si>
  <si>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</si>
  <si>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</si>
  <si>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</si>
  <si>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</si>
  <si>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</si>
  <si>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</si>
  <si>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</si>
  <si>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</si>
  <si>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</si>
  <si>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</si>
  <si>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</si>
  <si>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</si>
  <si>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</si>
  <si>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</si>
  <si>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</si>
  <si>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</si>
  <si>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</si>
  <si>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</si>
  <si>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</si>
  <si>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</si>
  <si>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</si>
  <si>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</si>
  <si>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</si>
  <si>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</si>
  <si>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</si>
  <si>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</si>
  <si>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</si>
  <si>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</si>
  <si>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</si>
  <si>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</si>
  <si>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</si>
  <si>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</si>
  <si>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</si>
  <si>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</si>
  <si>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</si>
  <si>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</si>
  <si>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</si>
  <si>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</si>
  <si>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</si>
  <si>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</si>
  <si>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</si>
  <si>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</si>
  <si>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</si>
  <si>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</si>
  <si>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</si>
  <si>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</si>
  <si>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</si>
  <si>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</si>
  <si>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</si>
  <si>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</si>
  <si>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</si>
  <si>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</si>
  <si>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</si>
  <si>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</si>
  <si>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</si>
  <si>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</si>
  <si>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</si>
  <si>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</si>
  <si>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</si>
  <si>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</si>
  <si>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</si>
  <si>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</si>
  <si>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</si>
  <si>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</si>
  <si>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</si>
  <si>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</si>
  <si>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</si>
  <si>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</si>
  <si>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</si>
  <si>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</si>
  <si>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</si>
  <si>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</si>
  <si>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</si>
  <si>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</si>
  <si>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</si>
  <si>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</si>
  <si>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</si>
  <si>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</si>
  <si>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</si>
  <si>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</si>
  <si>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</si>
  <si>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</si>
  <si>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</si>
  <si>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</si>
  <si>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</si>
  <si>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</si>
  <si>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</si>
  <si>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</si>
  <si>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</si>
  <si>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</si>
  <si>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</si>
  <si>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</si>
  <si>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</si>
  <si>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</si>
  <si>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</si>
  <si>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</si>
  <si>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</si>
  <si>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</si>
  <si>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</si>
  <si>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</si>
  <si>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</si>
  <si>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</si>
  <si>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</si>
  <si>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</si>
  <si>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</si>
  <si>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</si>
  <si>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</si>
  <si>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</si>
  <si>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</si>
  <si>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</si>
  <si>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</si>
  <si>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</si>
  <si>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</si>
  <si>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</si>
  <si>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</si>
  <si>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</si>
  <si>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</si>
  <si>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</si>
  <si>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</si>
  <si>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</si>
  <si>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</si>
  <si>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</si>
  <si>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</si>
  <si>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</si>
  <si>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</si>
  <si>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</si>
  <si>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</si>
  <si>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</si>
  <si>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</si>
  <si>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</si>
  <si>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</si>
  <si>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</si>
  <si>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</si>
  <si>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</si>
  <si>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</si>
  <si>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</si>
  <si>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</si>
  <si>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</si>
  <si>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</si>
  <si>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</si>
  <si>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</si>
  <si>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</si>
  <si>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</si>
  <si>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</si>
  <si>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</si>
  <si>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</si>
  <si>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</si>
  <si>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</si>
  <si>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</si>
  <si>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</si>
  <si>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</si>
  <si>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</si>
  <si>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</si>
  <si>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</si>
  <si>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</si>
  <si>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</si>
  <si>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</si>
  <si>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</si>
  <si>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</si>
  <si>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</si>
  <si>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</si>
  <si>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</si>
  <si>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</si>
  <si>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</si>
  <si>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</si>
  <si>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</si>
  <si>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</si>
  <si>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</si>
  <si>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</si>
  <si>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</si>
  <si>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</si>
  <si>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</si>
  <si>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</si>
  <si>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</si>
  <si>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</si>
  <si>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</si>
  <si>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</si>
  <si>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</si>
  <si>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</si>
  <si>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</si>
  <si>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</si>
  <si>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</si>
  <si>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</si>
  <si>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</si>
  <si>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</si>
  <si>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</si>
  <si>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</si>
  <si>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</si>
  <si>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</si>
  <si>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</si>
  <si>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</si>
  <si>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</si>
  <si>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</si>
  <si>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</si>
  <si>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</si>
  <si>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</si>
  <si>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</si>
  <si>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</si>
  <si>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</si>
  <si>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</si>
  <si>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</si>
  <si>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</si>
  <si>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</si>
  <si>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</si>
  <si>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</si>
  <si>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</si>
  <si>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</si>
  <si>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</si>
  <si>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</si>
  <si>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</si>
  <si>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</si>
  <si>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</si>
  <si>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</si>
  <si>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</si>
  <si>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</si>
  <si>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</si>
  <si>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</si>
  <si>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</si>
  <si>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</si>
  <si>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</si>
  <si>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</si>
  <si>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</si>
  <si>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</si>
  <si>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</si>
  <si>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</si>
  <si>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</si>
  <si>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</si>
  <si>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</si>
  <si>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</si>
  <si>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</si>
  <si>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</si>
  <si>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</si>
  <si>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</si>
  <si>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</si>
  <si>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</si>
  <si>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</si>
  <si>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</si>
  <si>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</si>
  <si>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</si>
  <si>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</si>
  <si>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</si>
  <si>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</si>
  <si>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</si>
  <si>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</si>
  <si>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</si>
  <si>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</si>
  <si>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</si>
  <si>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</si>
  <si>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</si>
  <si>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</si>
  <si>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</si>
  <si>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</si>
  <si>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</si>
  <si>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</si>
  <si>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</si>
  <si>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</si>
  <si>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</si>
  <si>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</si>
  <si>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</si>
  <si>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</si>
  <si>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</si>
  <si>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</si>
  <si>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</si>
  <si>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</si>
  <si>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</si>
  <si>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</si>
  <si>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</si>
  <si>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</si>
  <si>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</si>
  <si>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</si>
  <si>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</si>
  <si>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</si>
  <si>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</si>
  <si>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</si>
  <si>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</si>
  <si>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</si>
  <si>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</si>
  <si>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</si>
  <si>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</si>
  <si>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</si>
  <si>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</si>
  <si>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</si>
  <si>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</si>
  <si>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</si>
  <si>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</si>
  <si>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</si>
  <si>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</si>
  <si>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</si>
  <si>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</si>
  <si>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</si>
  <si>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</si>
  <si>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</si>
  <si>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</si>
  <si>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</si>
  <si>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</si>
  <si>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</si>
  <si>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</si>
  <si>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</si>
  <si>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</si>
  <si>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</si>
  <si>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</si>
  <si>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</si>
  <si>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</si>
  <si>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</si>
  <si>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</si>
  <si>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</si>
  <si>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</si>
  <si>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</si>
  <si>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</si>
  <si>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</si>
  <si>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</si>
  <si>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</si>
  <si>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</si>
  <si>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</si>
  <si>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</si>
  <si>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</si>
  <si>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</si>
  <si>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</si>
  <si>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</si>
  <si>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</si>
  <si>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</si>
  <si>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</si>
  <si>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</si>
  <si>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</si>
  <si>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</si>
  <si>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</si>
  <si>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</si>
  <si>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</si>
  <si>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</si>
  <si>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</si>
  <si>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</si>
  <si>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</si>
  <si>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</si>
  <si>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</si>
  <si>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</si>
  <si>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</si>
  <si>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</si>
  <si>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</si>
  <si>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</si>
  <si>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</si>
  <si>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</si>
  <si>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</si>
  <si>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</si>
  <si>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</si>
  <si>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</si>
  <si>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</si>
  <si>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</si>
  <si>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</si>
  <si>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</si>
  <si>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</si>
  <si>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</si>
  <si>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</si>
  <si>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</si>
  <si>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</si>
  <si>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</si>
  <si>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</si>
  <si>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</si>
  <si>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</si>
  <si>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</si>
  <si>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</si>
  <si>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</si>
  <si>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</si>
  <si>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</si>
  <si>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</si>
  <si>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</si>
  <si>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</si>
  <si>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</si>
  <si>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</si>
  <si>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</si>
  <si>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</si>
  <si>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</si>
  <si>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</si>
  <si>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</si>
  <si>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</si>
  <si>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</si>
  <si>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</si>
  <si>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</si>
  <si>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</si>
  <si>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</si>
  <si>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</si>
  <si>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</si>
  <si>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</si>
  <si>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</si>
  <si>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</si>
  <si>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</si>
  <si>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</si>
  <si>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</si>
  <si>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</si>
  <si>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</si>
  <si>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</si>
  <si>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</si>
  <si>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</si>
  <si>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</si>
  <si>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</si>
  <si>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</si>
  <si>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</si>
  <si>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</si>
  <si>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</si>
  <si>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</si>
  <si>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</si>
  <si>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</si>
  <si>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</si>
  <si>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</si>
  <si>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</si>
  <si>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</si>
  <si>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</si>
  <si>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</si>
  <si>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</si>
  <si>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</si>
  <si>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</si>
  <si>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</si>
  <si>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</si>
  <si>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</si>
  <si>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</si>
  <si>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</si>
  <si>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</si>
  <si>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</si>
  <si>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</si>
  <si>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</si>
  <si>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</si>
  <si>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</si>
  <si>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</si>
  <si>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</si>
  <si>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</si>
  <si>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</si>
  <si>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</si>
  <si>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</si>
  <si>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</si>
  <si>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</si>
  <si>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</si>
  <si>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</si>
  <si>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</si>
  <si>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</si>
  <si>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</si>
  <si>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</si>
  <si>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</si>
  <si>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</si>
  <si>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</si>
  <si>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</si>
  <si>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</si>
  <si>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</si>
  <si>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</si>
  <si>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</si>
  <si>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</si>
  <si>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</si>
  <si>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</si>
  <si>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</si>
  <si>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</si>
  <si>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</si>
  <si>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</si>
  <si>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</si>
  <si>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</si>
  <si>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</si>
  <si>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</si>
  <si>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</si>
  <si>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</si>
  <si>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</si>
  <si>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</si>
  <si>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</si>
  <si>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</si>
  <si>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</si>
  <si>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</si>
  <si>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</si>
  <si>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</si>
  <si>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</si>
  <si>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</si>
  <si>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</si>
  <si>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</si>
  <si>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</si>
  <si>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</si>
  <si>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</si>
  <si>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</si>
  <si>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</si>
  <si>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</si>
  <si>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</si>
  <si>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</si>
  <si>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</si>
  <si>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</si>
  <si>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</si>
  <si>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</si>
  <si>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</si>
  <si>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</si>
  <si>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</si>
  <si>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</si>
  <si>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</si>
  <si>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</si>
  <si>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</si>
  <si>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</si>
  <si>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</si>
  <si>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</si>
  <si>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</si>
  <si>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</si>
  <si>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</si>
  <si>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</si>
  <si>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</si>
  <si>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</si>
  <si>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</si>
  <si>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</si>
  <si>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</si>
  <si>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</si>
  <si>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</si>
  <si>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</si>
  <si>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</si>
  <si>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</si>
  <si>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</si>
  <si>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</si>
  <si>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</si>
  <si>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</si>
  <si>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</si>
  <si>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</si>
  <si>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</si>
  <si>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</si>
  <si>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</si>
  <si>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</si>
  <si>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</si>
  <si>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</si>
  <si>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</si>
  <si>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</si>
  <si>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</si>
  <si>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</si>
  <si>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</si>
  <si>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</si>
  <si>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</si>
  <si>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</si>
  <si>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</si>
  <si>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</si>
  <si>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</si>
  <si>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</si>
  <si>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</si>
  <si>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</si>
  <si>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</si>
  <si>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</si>
  <si>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</si>
  <si>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</si>
  <si>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</si>
  <si>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</si>
  <si>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</si>
  <si>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</si>
  <si>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</si>
  <si>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</si>
  <si>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</si>
  <si>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</si>
  <si>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</si>
  <si>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</si>
  <si>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</si>
  <si>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</si>
  <si>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</si>
  <si>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</si>
  <si>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</si>
  <si>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</si>
  <si>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</si>
  <si>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</si>
  <si>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</si>
  <si>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</si>
  <si>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</si>
  <si>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</si>
  <si>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</si>
  <si>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</si>
  <si>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</si>
  <si>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</si>
  <si>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</si>
  <si>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</si>
  <si>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</si>
  <si>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</si>
  <si>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</si>
  <si>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</si>
  <si>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</si>
  <si>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</si>
  <si>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</si>
  <si>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</si>
  <si>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</si>
  <si>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</si>
  <si>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</si>
  <si>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</si>
  <si>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</si>
  <si>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</si>
  <si>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</si>
  <si>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</si>
  <si>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</si>
  <si>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</si>
  <si>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</si>
  <si>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</si>
  <si>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</si>
  <si>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</si>
  <si>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</si>
  <si>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</si>
  <si>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</si>
  <si>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</si>
  <si>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</si>
  <si>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</si>
  <si>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</si>
  <si>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</si>
  <si>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</si>
  <si>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</si>
  <si>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</si>
  <si>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</si>
  <si>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</si>
  <si>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</si>
  <si>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</si>
  <si>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</si>
  <si>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</si>
  <si>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</si>
  <si>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</si>
  <si>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</si>
  <si>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</si>
  <si>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</si>
  <si>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</si>
  <si>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</si>
  <si>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</si>
  <si>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</si>
  <si>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</si>
  <si>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</si>
  <si>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</si>
  <si>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</si>
  <si>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</si>
  <si>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</si>
  <si>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</si>
  <si>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</si>
  <si>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</si>
  <si>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</si>
  <si>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</si>
  <si>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</si>
  <si>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</si>
  <si>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</si>
  <si>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</si>
  <si>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</si>
  <si>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</si>
  <si>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</si>
  <si>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</si>
  <si>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</si>
  <si>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</si>
  <si>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</si>
  <si>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</si>
  <si>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</si>
  <si>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</si>
  <si>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</si>
  <si>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</si>
  <si>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</si>
  <si>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</si>
  <si>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</si>
  <si>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</si>
  <si>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</si>
  <si>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</si>
  <si>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</si>
  <si>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</si>
  <si>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</si>
  <si>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</si>
  <si>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</si>
  <si>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</si>
  <si>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</si>
  <si>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</si>
  <si>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</si>
  <si>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</si>
  <si>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</si>
  <si>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</si>
  <si>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</si>
  <si>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</si>
  <si>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</si>
  <si>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</si>
  <si>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</si>
  <si>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</si>
  <si>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</si>
  <si>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</si>
  <si>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</si>
  <si>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</si>
  <si>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</si>
  <si>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</si>
  <si>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</si>
  <si>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</si>
  <si>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</si>
  <si>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</si>
  <si>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</si>
  <si>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</si>
  <si>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</si>
  <si>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</si>
  <si>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</si>
  <si>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</si>
  <si>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</si>
  <si>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</si>
  <si>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</si>
  <si>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</si>
  <si>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</si>
  <si>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</si>
  <si>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</si>
  <si>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</si>
  <si>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</si>
  <si>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</si>
  <si>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</si>
  <si>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</si>
  <si>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</si>
  <si>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</si>
  <si>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</si>
  <si>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</si>
  <si>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</si>
  <si>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</si>
  <si>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</si>
  <si>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</si>
  <si>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</si>
  <si>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</si>
  <si>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</si>
  <si>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</si>
  <si>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</si>
  <si>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</si>
  <si>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</si>
  <si>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</si>
  <si>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</si>
  <si>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</si>
  <si>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</si>
  <si>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</si>
  <si>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</si>
  <si>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</si>
  <si>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</si>
  <si>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</si>
  <si>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</si>
  <si>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</si>
  <si>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</si>
  <si>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</si>
  <si>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</si>
  <si>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</si>
  <si>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</si>
  <si>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</si>
  <si>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</si>
  <si>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</si>
  <si>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</si>
  <si>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</si>
  <si>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</si>
  <si>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</si>
  <si>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</si>
  <si>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</si>
  <si>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</si>
  <si>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</si>
  <si>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</si>
  <si>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</si>
  <si>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</si>
  <si>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</si>
  <si>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</si>
  <si>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</si>
  <si>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</si>
  <si>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</si>
  <si>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</si>
  <si>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</si>
  <si>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</si>
  <si>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</si>
  <si>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</si>
  <si>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</si>
  <si>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</si>
  <si>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</si>
  <si>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</si>
  <si>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</si>
  <si>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</si>
  <si>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</si>
  <si>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</si>
  <si>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</si>
  <si>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</si>
  <si>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</si>
  <si>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</si>
  <si>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</si>
  <si>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</si>
  <si>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</si>
  <si>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</si>
  <si>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</si>
  <si>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</si>
  <si>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</si>
  <si>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</si>
  <si>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</si>
  <si>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</si>
  <si>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</si>
  <si>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</si>
  <si>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</si>
  <si>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</si>
  <si>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</si>
  <si>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</si>
  <si>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</si>
  <si>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</si>
  <si>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</si>
  <si>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</si>
  <si>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</si>
  <si>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</si>
  <si>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</si>
  <si>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</si>
  <si>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</si>
  <si>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</si>
  <si>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</si>
  <si>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</si>
  <si>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</si>
  <si>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</si>
  <si>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</si>
  <si>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</si>
  <si>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</si>
  <si>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</si>
  <si>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</si>
  <si>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</si>
  <si>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</si>
  <si>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</si>
  <si>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</si>
  <si>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</si>
  <si>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</si>
  <si>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</si>
  <si>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</si>
  <si>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</si>
  <si>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</si>
  <si>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</si>
  <si>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</si>
  <si>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</si>
  <si>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</si>
  <si>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</si>
  <si>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</si>
  <si>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</si>
  <si>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</si>
  <si>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</si>
  <si>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</si>
  <si>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</si>
  <si>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</si>
  <si>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</si>
  <si>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</si>
  <si>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</si>
  <si>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</si>
  <si>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</si>
  <si>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</si>
  <si>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</si>
  <si>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</si>
  <si>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</si>
  <si>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</si>
  <si>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</si>
  <si>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</si>
  <si>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</si>
  <si>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</si>
  <si>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</si>
  <si>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</si>
  <si>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</si>
  <si>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</si>
  <si>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</si>
  <si>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</si>
  <si>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</si>
  <si>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</si>
  <si>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</si>
  <si>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</si>
  <si>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</si>
  <si>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</si>
  <si>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</si>
  <si>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</si>
  <si>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</si>
  <si>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</si>
  <si>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</si>
  <si>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</si>
  <si>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</si>
  <si>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</si>
  <si>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</si>
  <si>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</si>
  <si>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</si>
  <si>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</si>
  <si>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</si>
  <si>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</si>
  <si>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</si>
  <si>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</si>
  <si>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</si>
  <si>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</si>
  <si>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</si>
  <si>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</si>
  <si>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</si>
  <si>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</si>
  <si>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</si>
  <si>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</si>
  <si>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</si>
  <si>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</si>
  <si>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</si>
  <si>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</si>
  <si>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</si>
  <si>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</si>
  <si>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</si>
  <si>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</si>
  <si>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</si>
  <si>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</si>
  <si>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</si>
  <si>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</si>
  <si>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</si>
  <si>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</si>
  <si>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</si>
  <si>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</si>
  <si>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</si>
  <si>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</si>
  <si>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</si>
  <si>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</si>
  <si>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</si>
  <si>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</si>
  <si>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</si>
  <si>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</si>
  <si>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</si>
  <si>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</si>
  <si>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</si>
  <si>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</si>
  <si>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</si>
  <si>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</si>
  <si>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</si>
  <si>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</si>
  <si>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</si>
  <si>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</si>
  <si>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</si>
  <si>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</si>
  <si>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</si>
  <si>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</si>
  <si>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</si>
  <si>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</si>
  <si>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</si>
  <si>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</si>
  <si>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</si>
  <si>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</si>
  <si>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</si>
  <si>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</si>
  <si>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</si>
  <si>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</si>
  <si>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</si>
  <si>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</si>
  <si>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</si>
  <si>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</si>
  <si>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</si>
  <si>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</si>
  <si>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</si>
  <si>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</si>
  <si>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</si>
  <si>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</si>
  <si>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</si>
  <si>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</si>
  <si>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</si>
  <si>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</si>
  <si>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</si>
  <si>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</si>
  <si>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</si>
  <si>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</si>
  <si>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</si>
  <si>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</si>
  <si>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</si>
  <si>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</si>
  <si>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</si>
  <si>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</si>
  <si>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</si>
  <si>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</si>
  <si>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</si>
  <si>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</si>
  <si>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</si>
  <si>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</si>
  <si>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</si>
  <si>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</si>
  <si>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</si>
  <si>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</si>
  <si>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</si>
  <si>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</si>
  <si>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</si>
  <si>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</si>
  <si>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</si>
  <si>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</si>
  <si>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</si>
  <si>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</si>
  <si>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</si>
  <si>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</si>
  <si>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</si>
  <si>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</si>
  <si>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</si>
  <si>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</si>
  <si>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</si>
  <si>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</si>
  <si>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</si>
  <si>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</si>
  <si>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</si>
  <si>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</si>
  <si>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</si>
  <si>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</si>
  <si>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</si>
  <si>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</si>
  <si>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</si>
  <si>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</si>
  <si>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</si>
  <si>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</si>
  <si>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</si>
  <si>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</si>
  <si>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</si>
  <si>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</si>
  <si>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</si>
  <si>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</si>
  <si>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</si>
  <si>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</si>
  <si>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</si>
  <si>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</si>
  <si>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</si>
  <si>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</si>
  <si>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</si>
  <si>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</si>
  <si>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</si>
  <si>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</si>
  <si>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</si>
  <si>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</si>
  <si>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</si>
  <si>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</si>
  <si>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</si>
  <si>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</si>
  <si>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</si>
  <si>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</si>
  <si>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</si>
  <si>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</si>
  <si>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</si>
  <si>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</si>
  <si>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</si>
  <si>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</si>
  <si>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</si>
  <si>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</si>
  <si>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</si>
  <si>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</si>
  <si>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</si>
  <si>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</si>
  <si>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</si>
  <si>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</si>
  <si>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</si>
  <si>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</si>
  <si>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</si>
  <si>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</si>
  <si>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</si>
  <si>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</si>
  <si>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</si>
  <si>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</si>
  <si>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</si>
  <si>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</si>
  <si>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</si>
  <si>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</si>
  <si>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</si>
  <si>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</si>
  <si>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</si>
  <si>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</si>
  <si>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</si>
  <si>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</si>
  <si>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</si>
  <si>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</si>
  <si>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</si>
  <si>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</si>
  <si>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</si>
  <si>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</si>
  <si>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</si>
  <si>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</si>
  <si>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</si>
  <si>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</si>
  <si>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</si>
  <si>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</si>
  <si>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</si>
  <si>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</si>
  <si>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</si>
  <si>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</si>
  <si>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</si>
  <si>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</si>
  <si>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</si>
  <si>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</si>
  <si>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</si>
  <si>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</si>
  <si>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</si>
  <si>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</si>
  <si>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</si>
  <si>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</si>
  <si>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</si>
  <si>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</si>
  <si>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</si>
  <si>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</si>
  <si>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</si>
  <si>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</si>
  <si>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</si>
  <si>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</si>
  <si>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</si>
  <si>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</si>
  <si>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</si>
  <si>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</si>
  <si>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</si>
  <si>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</si>
  <si>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</si>
  <si>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</si>
  <si>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</si>
  <si>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</si>
  <si>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</si>
  <si>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</si>
  <si>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</si>
  <si>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</si>
  <si>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</si>
  <si>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</si>
  <si>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</si>
  <si>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</si>
  <si>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</si>
  <si>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</si>
  <si>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</si>
  <si>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</si>
  <si>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</si>
  <si>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</si>
  <si>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</si>
  <si>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</si>
  <si>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</si>
  <si>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</si>
  <si>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</si>
  <si>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</si>
  <si>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</si>
  <si>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</si>
  <si>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</si>
  <si>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</si>
  <si>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</si>
  <si>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</si>
  <si>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</si>
  <si>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</si>
  <si>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</si>
  <si>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</si>
  <si>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</si>
  <si>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</si>
  <si>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</si>
  <si>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</si>
  <si>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</si>
  <si>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</si>
  <si>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</si>
  <si>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</si>
  <si>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</si>
  <si>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</si>
  <si>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</si>
  <si>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</si>
  <si>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</si>
  <si>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</si>
  <si>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</si>
  <si>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</si>
  <si>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</si>
  <si>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</si>
  <si>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</si>
  <si>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</si>
  <si>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</si>
  <si>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</si>
  <si>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</si>
  <si>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</si>
  <si>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</si>
  <si>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</si>
  <si>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</si>
  <si>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</si>
  <si>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</si>
  <si>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</si>
  <si>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</si>
  <si>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</si>
  <si>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</si>
  <si>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</si>
  <si>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</si>
  <si>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</si>
  <si>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</si>
  <si>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</si>
  <si>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</si>
  <si>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</si>
  <si>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</si>
  <si>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</si>
  <si>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</si>
  <si>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</si>
  <si>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</si>
  <si>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</si>
  <si>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</si>
  <si>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</si>
  <si>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</si>
  <si>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</si>
  <si>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</si>
  <si>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</si>
  <si>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</si>
  <si>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</si>
  <si>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</si>
  <si>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</si>
  <si>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</si>
  <si>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</si>
  <si>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</si>
  <si>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</si>
  <si>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</si>
  <si>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</si>
  <si>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</si>
  <si>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</si>
  <si>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</si>
  <si>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</si>
  <si>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</si>
  <si>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</si>
  <si>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</si>
  <si>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</si>
  <si>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</si>
  <si>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</si>
  <si>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</si>
  <si>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</si>
  <si>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</si>
  <si>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</si>
  <si>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</si>
  <si>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</si>
  <si>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</si>
  <si>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</si>
  <si>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</si>
  <si>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</si>
  <si>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</si>
  <si>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</si>
  <si>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</si>
  <si>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</si>
  <si>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</si>
  <si>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</si>
  <si>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</si>
  <si>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</si>
  <si>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</si>
  <si>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</si>
  <si>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</si>
  <si>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</si>
  <si>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</si>
  <si>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</si>
  <si>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</si>
  <si>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</si>
  <si>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</si>
  <si>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</si>
  <si>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</si>
  <si>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</si>
  <si>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</si>
  <si>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</si>
  <si>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</si>
  <si>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</si>
  <si>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</si>
  <si>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</si>
  <si>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</si>
  <si>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</si>
  <si>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</si>
  <si>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</si>
  <si>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</si>
  <si>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</si>
  <si>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</si>
  <si>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</si>
  <si>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</si>
  <si>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</si>
  <si>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</si>
  <si>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</si>
  <si>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</si>
  <si>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</si>
  <si>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</si>
  <si>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</si>
  <si>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</si>
  <si>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</si>
  <si>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</si>
  <si>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</si>
  <si>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</si>
  <si>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</si>
  <si>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</si>
  <si>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</si>
  <si>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</si>
  <si>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</si>
  <si>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</si>
  <si>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</si>
  <si>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</si>
  <si>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</si>
  <si>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</si>
  <si>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</si>
  <si>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</si>
  <si>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</si>
  <si>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</si>
  <si>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</si>
  <si>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</si>
  <si>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</si>
  <si>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</si>
  <si>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</si>
  <si>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</si>
  <si>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</si>
  <si>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</si>
  <si>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</si>
  <si>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</si>
  <si>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</si>
  <si>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</si>
  <si>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</si>
  <si>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</si>
  <si>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</si>
  <si>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</si>
  <si>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</si>
  <si>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</si>
  <si>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</si>
  <si>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</si>
  <si>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</si>
  <si>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</si>
  <si>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</si>
  <si>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</si>
  <si>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</si>
  <si>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</si>
  <si>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</si>
  <si>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</si>
  <si>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</si>
  <si>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</si>
  <si>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</si>
  <si>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</si>
  <si>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</si>
  <si>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</si>
  <si>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</si>
  <si>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</si>
  <si>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</si>
  <si>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</si>
  <si>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</si>
  <si>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</si>
  <si>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</si>
  <si>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</si>
  <si>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</si>
  <si>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</si>
  <si>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</si>
  <si>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</si>
  <si>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</si>
  <si>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</si>
  <si>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</si>
  <si>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</si>
  <si>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</si>
  <si>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</si>
  <si>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</si>
  <si>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</si>
  <si>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</si>
  <si>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</si>
  <si>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</si>
  <si>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</si>
  <si>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</si>
  <si>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</si>
  <si>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</si>
  <si>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</si>
  <si>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</si>
  <si>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</si>
  <si>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</si>
  <si>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</si>
  <si>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</si>
  <si>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</si>
  <si>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</si>
  <si>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</si>
  <si>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</si>
  <si>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</si>
  <si>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</si>
  <si>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</si>
  <si>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</si>
  <si>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</si>
  <si>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</si>
  <si>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</si>
  <si>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</si>
  <si>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</si>
  <si>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</si>
  <si>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</si>
  <si>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</si>
  <si>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</si>
  <si>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</si>
  <si>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</si>
  <si>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</si>
  <si>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</si>
  <si>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</si>
  <si>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</si>
  <si>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</si>
  <si>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</si>
  <si>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</si>
  <si>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</si>
  <si>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</si>
  <si>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</si>
  <si>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</si>
  <si>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</si>
  <si>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</si>
  <si>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</si>
  <si>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</si>
  <si>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</si>
  <si>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</si>
  <si>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</si>
  <si>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</si>
  <si>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</si>
  <si>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</si>
  <si>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</si>
  <si>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</si>
  <si>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</si>
  <si>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</si>
  <si>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</si>
  <si>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</si>
  <si>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</si>
  <si>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</si>
  <si>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</si>
  <si>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</si>
  <si>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</si>
  <si>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</si>
  <si>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</si>
  <si>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</si>
  <si>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</si>
  <si>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</si>
  <si>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</si>
  <si>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</si>
  <si>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</si>
  <si>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</si>
  <si>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</si>
  <si>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</si>
  <si>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</si>
  <si>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</si>
  <si>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</si>
  <si>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</si>
  <si>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</si>
  <si>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</si>
  <si>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</si>
  <si>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</si>
  <si>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</si>
  <si>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</si>
  <si>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</si>
  <si>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</si>
  <si>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</si>
  <si>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</si>
  <si>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</si>
  <si>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</si>
  <si>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</si>
  <si>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</si>
  <si>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</si>
  <si>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</si>
  <si>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</si>
  <si>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</si>
  <si>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</si>
  <si>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</si>
  <si>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</si>
  <si>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</si>
  <si>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</si>
  <si>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</si>
  <si>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</si>
  <si>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</si>
  <si>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</si>
  <si>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</si>
  <si>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</si>
  <si>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</si>
  <si>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</si>
  <si>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</si>
  <si>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</si>
  <si>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</si>
  <si>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</si>
  <si>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</si>
  <si>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</si>
  <si>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</si>
  <si>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</si>
  <si>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</si>
  <si>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</si>
  <si>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</si>
  <si>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</si>
  <si>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</si>
  <si>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</si>
  <si>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</si>
  <si>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</si>
  <si>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</si>
  <si>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</si>
  <si>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</si>
  <si>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</si>
  <si>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</si>
  <si>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</si>
  <si>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</si>
  <si>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</si>
  <si>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</si>
  <si>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</si>
  <si>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</si>
  <si>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</si>
  <si>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</si>
  <si>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</si>
  <si>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</si>
  <si>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</si>
  <si>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</si>
  <si>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</si>
  <si>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</si>
  <si>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</si>
  <si>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</si>
  <si>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</si>
  <si>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</si>
  <si>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</si>
  <si>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</si>
  <si>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</si>
  <si>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</si>
  <si>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</si>
  <si>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</si>
  <si>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</si>
  <si>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</si>
  <si>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</si>
  <si>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</si>
  <si>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</si>
  <si>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</si>
  <si>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</si>
  <si>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</si>
  <si>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</si>
  <si>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</si>
  <si>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</si>
  <si>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</si>
  <si>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</si>
  <si>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</si>
  <si>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</si>
  <si>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</si>
  <si>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</si>
  <si>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</si>
  <si>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</si>
  <si>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</si>
  <si>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</si>
  <si>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</si>
  <si>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</si>
  <si>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</si>
  <si>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</si>
  <si>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</si>
  <si>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</si>
  <si>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</si>
  <si>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</si>
  <si>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</si>
  <si>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</si>
  <si>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</si>
  <si>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</si>
  <si>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</si>
  <si>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</si>
  <si>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</si>
  <si>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</si>
  <si>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</si>
  <si>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</si>
  <si>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</si>
  <si>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</si>
  <si>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</si>
  <si>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</si>
  <si>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</si>
  <si>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</si>
  <si>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</si>
  <si>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</si>
  <si>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</si>
  <si>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</si>
  <si>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</si>
  <si>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</si>
  <si>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</si>
  <si>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</si>
  <si>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</si>
  <si>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</si>
  <si>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</si>
  <si>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</si>
  <si>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</si>
  <si>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</si>
  <si>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</si>
  <si>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</si>
  <si>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</si>
  <si>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</si>
  <si>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</si>
  <si>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</si>
  <si>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</si>
  <si>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</si>
  <si>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</si>
  <si>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</si>
  <si>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</si>
  <si>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</si>
  <si>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</si>
  <si>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</si>
  <si>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</si>
  <si>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</si>
  <si>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</si>
  <si>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</si>
  <si>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</si>
  <si>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</si>
  <si>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</si>
  <si>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</si>
  <si>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</si>
  <si>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</si>
  <si>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</si>
  <si>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</si>
  <si>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</si>
  <si>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</si>
  <si>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</si>
  <si>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</si>
  <si>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</si>
  <si>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</si>
  <si>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</si>
  <si>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</si>
  <si>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</si>
  <si>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</si>
  <si>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</si>
  <si>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</si>
  <si>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</si>
  <si>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</si>
  <si>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</si>
  <si>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</si>
  <si>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</si>
  <si>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</si>
  <si>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</si>
  <si>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</si>
  <si>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</si>
  <si>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</si>
  <si>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</si>
  <si>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</si>
  <si>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</si>
  <si>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</si>
  <si>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</si>
  <si>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</si>
  <si>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</si>
  <si>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</si>
  <si>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</si>
  <si>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</si>
  <si>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</si>
  <si>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</si>
  <si>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</si>
  <si>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</si>
  <si>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</si>
  <si>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</si>
  <si>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</si>
  <si>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</si>
  <si>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</si>
  <si>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</si>
  <si>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</si>
  <si>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</si>
  <si>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</si>
  <si>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</si>
  <si>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</si>
  <si>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</si>
  <si>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</si>
  <si>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</si>
  <si>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</si>
  <si>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</si>
  <si>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</si>
  <si>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</si>
  <si>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</si>
  <si>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</si>
  <si>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</si>
  <si>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</si>
  <si>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</si>
  <si>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</si>
  <si>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</si>
  <si>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</si>
  <si>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</si>
  <si>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</si>
  <si>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</si>
  <si>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</si>
  <si>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</si>
  <si>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</si>
  <si>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</si>
  <si>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</si>
  <si>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</si>
  <si>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</si>
  <si>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</si>
  <si>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</si>
  <si>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</si>
  <si>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</si>
  <si>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</si>
  <si>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</si>
  <si>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</si>
  <si>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</si>
  <si>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</si>
  <si>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</si>
  <si>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</si>
  <si>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</si>
  <si>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</si>
  <si>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</si>
  <si>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</si>
  <si>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</si>
  <si>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</si>
  <si>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</si>
  <si>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</si>
  <si>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</si>
  <si>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</si>
  <si>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</si>
  <si>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</si>
  <si>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</si>
  <si>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</si>
  <si>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</si>
  <si>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</si>
  <si>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</si>
  <si>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</si>
  <si>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</si>
  <si>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</si>
  <si>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</si>
  <si>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</si>
  <si>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</si>
  <si>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</si>
  <si>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</si>
  <si>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</si>
  <si>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</si>
  <si>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</si>
  <si>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</si>
  <si>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</si>
  <si>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</si>
  <si>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</si>
  <si>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</si>
  <si>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</si>
  <si>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</si>
  <si>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</si>
  <si>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</si>
  <si>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</si>
  <si>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</si>
  <si>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</si>
  <si>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</si>
  <si>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</si>
  <si>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</si>
  <si>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</si>
  <si>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</si>
  <si>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</si>
  <si>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</si>
  <si>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</si>
  <si>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</si>
  <si>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</si>
  <si>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</si>
  <si>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</si>
  <si>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</si>
  <si>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</si>
  <si>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</si>
  <si>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</si>
  <si>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</si>
  <si>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</si>
  <si>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</si>
  <si>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</si>
  <si>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</si>
  <si>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</si>
  <si>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</si>
  <si>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</si>
  <si>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</si>
  <si>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</si>
  <si>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</si>
  <si>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</si>
  <si>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</si>
  <si>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</si>
  <si>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</si>
  <si>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</si>
  <si>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</si>
  <si>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</si>
  <si>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</si>
  <si>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</si>
  <si>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</si>
  <si>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</si>
  <si>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</si>
  <si>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</si>
  <si>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</si>
  <si>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</si>
  <si>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</si>
  <si>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</si>
  <si>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</si>
  <si>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</si>
  <si>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</si>
  <si>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</si>
  <si>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</si>
  <si>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</si>
  <si>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</si>
  <si>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</si>
  <si>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</si>
  <si>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</si>
  <si>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</si>
  <si>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</si>
  <si>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</si>
  <si>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</si>
  <si>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</si>
  <si>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</si>
  <si>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</si>
  <si>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</si>
  <si>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</si>
  <si>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</si>
  <si>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</si>
  <si>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</si>
  <si>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</si>
  <si>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</si>
  <si>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</si>
  <si>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</si>
  <si>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</si>
  <si>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</si>
  <si>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</si>
  <si>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</si>
  <si>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</si>
  <si>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</si>
  <si>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</si>
  <si>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</si>
  <si>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</si>
  <si>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</si>
  <si>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</si>
  <si>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</si>
  <si>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</si>
  <si>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</si>
  <si>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</si>
  <si>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</si>
  <si>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</si>
  <si>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</si>
  <si>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</si>
  <si>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</si>
  <si>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</si>
  <si>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</si>
  <si>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</si>
  <si>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</si>
  <si>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</si>
  <si>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</si>
  <si>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</si>
  <si>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</si>
  <si>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</si>
  <si>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</si>
  <si>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</si>
  <si>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</si>
  <si>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</si>
  <si>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</si>
  <si>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</si>
  <si>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</si>
  <si>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</si>
  <si>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</si>
  <si>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</si>
  <si>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</si>
  <si>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</si>
  <si>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</si>
  <si>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</si>
  <si>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</si>
  <si>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</si>
  <si>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</si>
  <si>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</si>
  <si>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</si>
  <si>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</si>
  <si>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</si>
  <si>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</si>
  <si>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</si>
  <si>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</si>
  <si>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</si>
  <si>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</si>
  <si>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</si>
  <si>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</si>
  <si>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</si>
  <si>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</si>
  <si>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</si>
  <si>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</si>
  <si>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</si>
  <si>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</si>
  <si>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</si>
  <si>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</si>
  <si>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</si>
  <si>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</si>
  <si>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</si>
  <si>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</si>
  <si>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</si>
  <si>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</si>
  <si>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</si>
  <si>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</si>
  <si>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</si>
  <si>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</si>
  <si>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</si>
  <si>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</si>
  <si>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</si>
  <si>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</si>
  <si>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</si>
  <si>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</si>
  <si>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</si>
  <si>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</si>
  <si>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</si>
  <si>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</si>
  <si>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</si>
  <si>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</si>
  <si>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</si>
  <si>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</si>
  <si>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</si>
  <si>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</si>
  <si>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</si>
  <si>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</si>
  <si>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</si>
  <si>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</si>
  <si>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</si>
  <si>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</si>
  <si>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</si>
  <si>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</si>
  <si>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</si>
  <si>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</si>
  <si>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</si>
  <si>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</si>
  <si>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</si>
  <si>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</si>
  <si>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</si>
  <si>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</si>
  <si>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</si>
  <si>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</si>
  <si>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</si>
  <si>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</si>
  <si>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</si>
  <si>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</si>
  <si>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</si>
  <si>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</si>
  <si>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</si>
  <si>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</si>
  <si>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</si>
  <si>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</si>
  <si>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</si>
  <si>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</si>
  <si>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</si>
  <si>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</si>
  <si>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</si>
  <si>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</si>
  <si>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</si>
  <si>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</si>
  <si>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</si>
  <si>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</si>
  <si>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</si>
  <si>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</si>
  <si>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</si>
  <si>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</si>
  <si>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</si>
  <si>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</si>
  <si>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</si>
  <si>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</si>
  <si>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</si>
  <si>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</si>
  <si>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</si>
  <si>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</si>
  <si>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</si>
  <si>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</si>
  <si>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</si>
  <si>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</si>
  <si>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</si>
  <si>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</si>
  <si>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</si>
  <si>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</si>
  <si>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</si>
  <si>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</si>
  <si>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</si>
  <si>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</si>
  <si>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</si>
  <si>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</si>
  <si>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</si>
  <si>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</si>
  <si>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</si>
  <si>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</si>
  <si>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</si>
  <si>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</si>
  <si>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</si>
  <si>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</si>
  <si>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</si>
  <si>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</si>
  <si>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</si>
  <si>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</si>
  <si>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</si>
  <si>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</si>
  <si>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</si>
  <si>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</si>
  <si>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</si>
  <si>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</si>
  <si>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</si>
  <si>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</si>
  <si>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</si>
  <si>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</si>
  <si>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</si>
  <si>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</si>
  <si>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</si>
  <si>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</si>
  <si>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</si>
  <si>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</si>
  <si>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</si>
  <si>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</si>
  <si>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</si>
  <si>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</si>
  <si>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</si>
  <si>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</si>
  <si>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</si>
  <si>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</si>
  <si>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</si>
  <si>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</si>
  <si>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</si>
  <si>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</si>
  <si>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</si>
  <si>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</si>
  <si>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</si>
  <si>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</si>
  <si>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</si>
  <si>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</si>
  <si>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</si>
  <si>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</si>
  <si>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</si>
  <si>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</si>
  <si>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</si>
  <si>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</si>
  <si>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</si>
  <si>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</si>
  <si>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</si>
  <si>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</si>
  <si>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</si>
  <si>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</si>
  <si>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</si>
  <si>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</si>
  <si>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</si>
  <si>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</si>
  <si>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</si>
  <si>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</si>
  <si>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</si>
  <si>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</si>
  <si>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</si>
  <si>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</si>
  <si>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</si>
  <si>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</si>
  <si>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</si>
  <si>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</si>
  <si>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</si>
  <si>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</si>
  <si>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</si>
  <si>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</si>
  <si>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</si>
  <si>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</si>
  <si>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</si>
  <si>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</si>
  <si>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</si>
  <si>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</si>
  <si>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</si>
  <si>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</si>
  <si>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</si>
  <si>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</si>
  <si>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</si>
  <si>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</si>
  <si>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</si>
  <si>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</si>
  <si>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</si>
  <si>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</si>
  <si>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</si>
  <si>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</si>
  <si>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</si>
  <si>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</si>
  <si>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</si>
  <si>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</si>
  <si>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</si>
  <si>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</si>
  <si>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</si>
  <si>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</si>
  <si>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</si>
  <si>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</si>
  <si>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</si>
  <si>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</si>
  <si>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</si>
  <si>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</si>
  <si>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</si>
  <si>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</si>
  <si>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</si>
  <si>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</si>
  <si>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</si>
  <si>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</si>
  <si>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</si>
  <si>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</si>
  <si>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</si>
  <si>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</si>
  <si>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</si>
  <si>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</si>
  <si>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</si>
  <si>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</si>
  <si>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</si>
  <si>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</si>
  <si>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</si>
  <si>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</si>
  <si>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</si>
  <si>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</si>
  <si>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</si>
  <si>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</si>
  <si>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</si>
  <si>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</si>
  <si>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</si>
  <si>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</si>
  <si>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</si>
  <si>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</si>
  <si>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</si>
  <si>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</si>
  <si>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</si>
  <si>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</si>
  <si>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</si>
  <si>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</si>
  <si>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</si>
  <si>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</si>
  <si>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</si>
  <si>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</si>
  <si>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</si>
  <si>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</si>
  <si>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</si>
  <si>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</si>
  <si>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</si>
  <si>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</si>
  <si>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</si>
  <si>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</si>
  <si>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</si>
  <si>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</si>
  <si>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</si>
  <si>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</si>
  <si>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</si>
  <si>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</si>
  <si>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</si>
  <si>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</si>
  <si>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</si>
  <si>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</si>
  <si>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</si>
  <si>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</si>
  <si>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</si>
  <si>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</si>
  <si>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</si>
  <si>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</si>
  <si>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</si>
  <si>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</si>
  <si>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</si>
  <si>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</si>
  <si>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</si>
  <si>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</si>
  <si>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</si>
  <si>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</si>
  <si>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</si>
  <si>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</si>
  <si>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</si>
  <si>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</si>
  <si>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</si>
  <si>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</si>
  <si>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</si>
  <si>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</si>
  <si>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</si>
  <si>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</si>
  <si>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</si>
  <si>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</si>
  <si>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</si>
  <si>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</si>
  <si>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</si>
  <si>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</si>
  <si>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</si>
  <si>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</si>
  <si>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</si>
  <si>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</si>
  <si>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</si>
  <si>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</si>
  <si>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</si>
  <si>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</si>
  <si>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</si>
  <si>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</si>
  <si>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</si>
  <si>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</si>
  <si>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</si>
  <si>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</si>
  <si>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</si>
  <si>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</si>
  <si>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</si>
  <si>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</si>
  <si>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</si>
  <si>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</si>
  <si>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</si>
  <si>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</si>
  <si>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</si>
  <si>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</si>
  <si>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</si>
  <si>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</si>
  <si>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</si>
  <si>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</si>
  <si>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</si>
  <si>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</si>
  <si>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</si>
  <si>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</si>
  <si>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</si>
  <si>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</si>
  <si>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</si>
  <si>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</si>
  <si>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</si>
  <si>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</si>
  <si>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</si>
  <si>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</si>
  <si>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</si>
  <si>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</si>
  <si>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</si>
  <si>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</si>
  <si>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</si>
  <si>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</si>
  <si>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</si>
  <si>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</si>
  <si>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</si>
  <si>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</si>
  <si>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</si>
  <si>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</si>
  <si>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</si>
  <si>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</si>
  <si>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</si>
  <si>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</si>
  <si>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</si>
  <si>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</si>
  <si>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</si>
  <si>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</si>
  <si>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</si>
  <si>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</si>
  <si>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</si>
  <si>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</si>
  <si>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</si>
  <si>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</si>
  <si>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</si>
  <si>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</si>
  <si>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</si>
  <si>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</si>
  <si>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</si>
  <si>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</si>
  <si>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</si>
  <si>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</si>
  <si>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</si>
  <si>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</si>
  <si>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</si>
  <si>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</si>
  <si>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</si>
  <si>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</si>
  <si>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</si>
  <si>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</si>
  <si>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</si>
  <si>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</si>
  <si>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</si>
  <si>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</si>
  <si>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</si>
  <si>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</si>
  <si>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</si>
  <si>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</si>
  <si>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</si>
  <si>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</si>
  <si>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</si>
  <si>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</si>
  <si>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</si>
  <si>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</si>
  <si>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</si>
  <si>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</si>
  <si>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</si>
  <si>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</si>
  <si>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</si>
  <si>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</si>
  <si>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</si>
  <si>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</si>
  <si>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</si>
  <si>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</si>
  <si>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</si>
  <si>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</si>
  <si>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</si>
  <si>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</si>
  <si>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</si>
  <si>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</si>
  <si>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</si>
  <si>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</si>
  <si>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</si>
  <si>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</si>
  <si>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</si>
  <si>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</si>
  <si>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</si>
  <si>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</si>
  <si>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</si>
  <si>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</si>
  <si>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</si>
  <si>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</si>
  <si>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</si>
  <si>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</si>
  <si>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</si>
  <si>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</si>
  <si>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</si>
  <si>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</si>
  <si>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</si>
  <si>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</si>
  <si>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</si>
  <si>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</si>
  <si>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</si>
  <si>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</si>
  <si>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</si>
  <si>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</si>
  <si>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</si>
  <si>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</si>
  <si>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</si>
  <si>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</si>
  <si>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</si>
  <si>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</si>
  <si>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</si>
  <si>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</si>
  <si>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</si>
  <si>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</si>
  <si>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</si>
  <si>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</si>
  <si>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</si>
  <si>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</si>
  <si>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</si>
  <si>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</si>
  <si>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</si>
  <si>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</si>
  <si>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</si>
  <si>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</si>
  <si>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</si>
  <si>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</si>
  <si>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</si>
  <si>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</si>
  <si>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</si>
  <si>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</si>
  <si>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</si>
  <si>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</si>
  <si>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</si>
  <si>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</si>
  <si>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</si>
  <si>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</si>
  <si>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</si>
  <si>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</si>
  <si>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</si>
  <si>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</si>
  <si>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</si>
  <si>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</si>
  <si>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</si>
  <si>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</si>
  <si>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</si>
  <si>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</si>
  <si>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</si>
  <si>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</si>
  <si>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</si>
  <si>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</si>
  <si>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</si>
  <si>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</si>
  <si>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</si>
  <si>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</si>
  <si>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</si>
  <si>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</si>
  <si>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</si>
  <si>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</si>
  <si>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</si>
  <si>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</si>
  <si>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</si>
  <si>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</si>
  <si>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</si>
  <si>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</si>
  <si>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</si>
  <si>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</si>
  <si>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</si>
  <si>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</si>
  <si>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</si>
  <si>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</si>
  <si>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</si>
  <si>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</si>
  <si>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</si>
  <si>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</si>
  <si>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</si>
  <si>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</si>
  <si>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</si>
  <si>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</si>
  <si>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</si>
  <si>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</si>
  <si>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</si>
  <si>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</si>
  <si>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</si>
  <si>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</si>
  <si>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</si>
  <si>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</si>
  <si>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</si>
  <si>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</si>
  <si>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</si>
  <si>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</si>
  <si>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</si>
  <si>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</si>
  <si>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</si>
  <si>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</si>
  <si>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</si>
  <si>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</si>
  <si>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</si>
  <si>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</si>
  <si>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</si>
  <si>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</si>
  <si>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</si>
  <si>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</si>
  <si>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</si>
  <si>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</si>
  <si>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</si>
  <si>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</si>
  <si>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</si>
  <si>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</si>
  <si>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</si>
  <si>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</si>
  <si>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</si>
  <si>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</si>
  <si>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</si>
  <si>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</si>
  <si>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</si>
  <si>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</si>
  <si>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</si>
  <si>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</si>
  <si>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</si>
  <si>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</si>
  <si>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</si>
  <si>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</si>
  <si>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</si>
  <si>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</si>
  <si>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</si>
  <si>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</si>
  <si>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</si>
  <si>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</si>
  <si>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</si>
  <si>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</si>
  <si>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</si>
  <si>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</si>
  <si>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</si>
  <si>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</si>
  <si>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</si>
  <si>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</si>
  <si>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</si>
  <si>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</si>
  <si>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</si>
  <si>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</si>
  <si>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</si>
  <si>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</si>
  <si>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</si>
  <si>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</si>
  <si>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</si>
  <si>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</si>
  <si>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</si>
  <si>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</si>
  <si>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</si>
  <si>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</si>
  <si>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</si>
  <si>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</si>
  <si>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</si>
  <si>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</si>
  <si>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</si>
  <si>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</si>
  <si>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</si>
  <si>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</si>
  <si>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</si>
  <si>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</si>
  <si>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</si>
  <si>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</si>
  <si>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</si>
  <si>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</si>
  <si>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</si>
  <si>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</si>
  <si>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</si>
  <si>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</si>
  <si>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</si>
  <si>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</si>
  <si>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</si>
  <si>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</si>
  <si>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</si>
  <si>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</si>
  <si>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</si>
  <si>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</si>
  <si>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</si>
  <si>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</si>
  <si>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</si>
  <si>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</si>
  <si>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</si>
  <si>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</si>
  <si>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</si>
  <si>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</si>
  <si>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</si>
  <si>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</si>
  <si>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</si>
  <si>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</si>
  <si>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</si>
  <si>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</si>
  <si>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</si>
  <si>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</si>
  <si>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</si>
  <si>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</si>
  <si>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</si>
  <si>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</si>
  <si>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</si>
  <si>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</si>
  <si>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</si>
  <si>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</si>
  <si>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</si>
  <si>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</si>
  <si>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</si>
  <si>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</si>
  <si>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</si>
  <si>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</si>
  <si>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</si>
  <si>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</si>
  <si>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</si>
  <si>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</si>
  <si>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</si>
  <si>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</si>
  <si>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</si>
  <si>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</si>
  <si>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</si>
  <si>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</si>
  <si>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</si>
  <si>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</si>
  <si>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</si>
  <si>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</si>
  <si>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</si>
  <si>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</si>
  <si>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</si>
  <si>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</si>
  <si>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</si>
  <si>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</si>
  <si>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</si>
  <si>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</si>
  <si>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</si>
  <si>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</si>
  <si>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</si>
  <si>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</si>
  <si>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</si>
  <si>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</si>
  <si>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</si>
  <si>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</si>
  <si>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</si>
  <si>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</si>
  <si>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</si>
  <si>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</si>
  <si>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</si>
  <si>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</si>
  <si>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</si>
  <si>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</si>
  <si>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</si>
  <si>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</si>
  <si>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</si>
  <si>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</si>
  <si>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</si>
  <si>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</si>
  <si>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</si>
  <si>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</si>
  <si>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</si>
  <si>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</si>
  <si>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</si>
  <si>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</si>
  <si>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</si>
  <si>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</si>
  <si>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</si>
  <si>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</si>
  <si>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</si>
  <si>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</si>
  <si>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</si>
  <si>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</si>
  <si>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</si>
  <si>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</si>
  <si>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</si>
  <si>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</si>
  <si>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</si>
  <si>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</si>
  <si>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</si>
  <si>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</si>
  <si>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</si>
  <si>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</si>
  <si>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</si>
  <si>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</si>
  <si>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</si>
  <si>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</si>
  <si>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</si>
  <si>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</si>
  <si>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</si>
  <si>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</si>
  <si>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</si>
  <si>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</si>
  <si>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</si>
  <si>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</si>
  <si>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</si>
  <si>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</si>
  <si>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</si>
  <si>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</si>
  <si>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</si>
  <si>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</si>
  <si>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</si>
  <si>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</si>
  <si>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</si>
  <si>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</si>
  <si>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</si>
  <si>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</si>
  <si>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</si>
  <si>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</si>
  <si>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</si>
  <si>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</si>
  <si>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</si>
  <si>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</si>
  <si>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</si>
  <si>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</si>
  <si>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</si>
  <si>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</si>
  <si>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</si>
  <si>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</si>
  <si>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</si>
  <si>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</si>
  <si>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</si>
  <si>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</si>
  <si>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</si>
  <si>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</si>
  <si>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</si>
  <si>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</si>
  <si>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</si>
  <si>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</si>
  <si>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</si>
  <si>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</si>
  <si>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</si>
  <si>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</si>
  <si>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</si>
  <si>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</si>
  <si>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</si>
  <si>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</si>
  <si>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</si>
  <si>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</si>
  <si>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</si>
  <si>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</si>
  <si>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</si>
  <si>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</si>
  <si>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</si>
  <si>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</si>
  <si>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</si>
  <si>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</si>
  <si>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</si>
  <si>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</si>
  <si>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</si>
  <si>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</si>
  <si>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</si>
  <si>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</si>
  <si>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</si>
  <si>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</si>
  <si>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</si>
  <si>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</si>
  <si>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</si>
  <si>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</si>
  <si>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</si>
  <si>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</si>
  <si>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</si>
  <si>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</si>
  <si>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</si>
  <si>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</si>
  <si>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</si>
  <si>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</si>
  <si>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</si>
  <si>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</si>
  <si>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</si>
  <si>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</si>
  <si>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</si>
  <si>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</si>
  <si>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</si>
  <si>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</si>
  <si>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</si>
  <si>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</si>
  <si>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</si>
  <si>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</si>
  <si>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</si>
  <si>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</si>
  <si>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</si>
  <si>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</si>
  <si>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</si>
  <si>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</si>
  <si>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</si>
  <si>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</si>
  <si>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</si>
  <si>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</si>
  <si>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</si>
  <si>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</si>
  <si>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</si>
  <si>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</si>
  <si>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</si>
  <si>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</si>
  <si>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</si>
  <si>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</si>
  <si>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</si>
  <si>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</si>
  <si>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</si>
  <si>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</si>
  <si>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</si>
  <si>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</si>
  <si>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</si>
  <si>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</si>
  <si>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</si>
  <si>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</si>
  <si>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</si>
  <si>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</si>
  <si>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</si>
  <si>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</si>
  <si>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</si>
  <si>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</si>
  <si>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</si>
  <si>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</si>
  <si>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</si>
  <si>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</si>
  <si>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</si>
  <si>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</si>
  <si>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</si>
  <si>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</si>
  <si>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</si>
  <si>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</si>
  <si>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</si>
  <si>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</si>
  <si>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</si>
  <si>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</si>
  <si>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</si>
  <si>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</si>
  <si>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</si>
  <si>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</si>
  <si>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</si>
  <si>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</si>
  <si>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</si>
  <si>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</si>
  <si>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</si>
  <si>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</si>
  <si>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</si>
  <si>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</si>
  <si>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</si>
  <si>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</si>
  <si>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</si>
  <si>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</si>
  <si>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</si>
  <si>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</si>
  <si>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</si>
  <si>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</si>
  <si>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</si>
  <si>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</si>
  <si>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</si>
  <si>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</si>
  <si>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</si>
  <si>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</si>
  <si>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</si>
  <si>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</si>
  <si>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</si>
  <si>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</si>
  <si>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</si>
  <si>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</si>
  <si>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</si>
  <si>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</si>
  <si>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</si>
  <si>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</si>
  <si>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</si>
  <si>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</si>
  <si>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</si>
  <si>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</si>
  <si>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</si>
  <si>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</si>
  <si>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</si>
  <si>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</si>
  <si>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</si>
  <si>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</si>
  <si>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</si>
  <si>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</si>
  <si>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</si>
  <si>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</si>
  <si>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</si>
  <si>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</si>
  <si>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</si>
  <si>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</si>
  <si>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</si>
  <si>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</si>
  <si>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</si>
  <si>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</si>
  <si>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</si>
  <si>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</si>
  <si>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</si>
  <si>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</si>
  <si>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</si>
  <si>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</si>
  <si>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</si>
  <si>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</si>
  <si>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</si>
  <si>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</si>
  <si>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</si>
  <si>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</si>
  <si>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</si>
  <si>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</si>
  <si>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</si>
  <si>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</si>
  <si>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</si>
  <si>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</si>
  <si>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</si>
  <si>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</si>
  <si>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</si>
  <si>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</si>
  <si>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</si>
  <si>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</si>
  <si>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</si>
  <si>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</si>
  <si>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</si>
  <si>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</si>
  <si>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</si>
  <si>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</si>
  <si>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</si>
  <si>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</si>
  <si>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</si>
  <si>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</si>
  <si>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</si>
  <si>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</si>
  <si>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</si>
  <si>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</si>
  <si>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</si>
  <si>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</si>
  <si>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</si>
  <si>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</si>
  <si>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</si>
  <si>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</si>
  <si>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</si>
  <si>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</si>
  <si>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</si>
  <si>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</si>
  <si>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</si>
  <si>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</si>
  <si>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</si>
  <si>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</si>
  <si>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</si>
  <si>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</si>
  <si>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</si>
  <si>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</si>
  <si>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</si>
  <si>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</si>
  <si>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</si>
  <si>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</si>
  <si>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</si>
  <si>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</si>
  <si>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</si>
  <si>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</si>
  <si>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</si>
  <si>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</si>
  <si>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</si>
  <si>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</si>
  <si>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</si>
  <si>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</si>
  <si>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</si>
  <si>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</si>
  <si>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</si>
  <si>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</si>
  <si>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</si>
  <si>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</si>
  <si>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</si>
  <si>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</si>
  <si>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</si>
  <si>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</si>
  <si>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</si>
  <si>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</si>
  <si>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</si>
  <si>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</si>
  <si>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</si>
  <si>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</si>
  <si>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</si>
  <si>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</si>
  <si>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</si>
  <si>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</si>
  <si>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</si>
  <si>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</si>
  <si>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</si>
  <si>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</si>
  <si>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</si>
  <si>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</si>
  <si>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</si>
  <si>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</si>
  <si>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</si>
  <si>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</si>
  <si>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</si>
  <si>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</si>
  <si>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</si>
  <si>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</si>
  <si>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</si>
  <si>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</si>
  <si>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</si>
  <si>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</si>
  <si>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</si>
  <si>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</si>
  <si>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</si>
  <si>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</si>
  <si>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</si>
  <si>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</si>
  <si>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</si>
  <si>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</si>
  <si>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</si>
  <si>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</si>
  <si>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</si>
  <si>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</si>
  <si>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</si>
  <si>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</si>
  <si>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</si>
  <si>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</si>
  <si>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</si>
  <si>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</si>
  <si>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</si>
  <si>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</si>
  <si>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</si>
  <si>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</si>
  <si>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</si>
  <si>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</si>
  <si>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</si>
  <si>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</si>
  <si>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</si>
  <si>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</si>
  <si>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</si>
  <si>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</si>
  <si>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</si>
  <si>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</si>
  <si>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</si>
  <si>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</si>
  <si>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</si>
  <si>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</si>
  <si>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</si>
  <si>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</si>
  <si>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</si>
  <si>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</si>
  <si>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</si>
  <si>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</si>
  <si>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</si>
  <si>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</si>
  <si>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</si>
  <si>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</si>
  <si>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</si>
  <si>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</si>
  <si>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</si>
  <si>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</si>
  <si>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</si>
  <si>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</si>
  <si>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</si>
  <si>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</si>
  <si>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</si>
  <si>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</si>
  <si>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</si>
  <si>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</si>
  <si>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</si>
  <si>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</si>
  <si>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</si>
  <si>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</si>
  <si>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</si>
  <si>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</si>
  <si>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</si>
  <si>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</si>
  <si>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</si>
  <si>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</si>
  <si>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</si>
  <si>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</si>
  <si>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</si>
  <si>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</si>
  <si>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</si>
  <si>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</si>
  <si>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</si>
  <si>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</si>
  <si>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</si>
  <si>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</si>
  <si>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</si>
  <si>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</si>
  <si>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</si>
  <si>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</si>
  <si>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</si>
  <si>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</si>
  <si>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</si>
  <si>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</si>
  <si>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</si>
  <si>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</si>
  <si>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</si>
  <si>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</si>
  <si>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</si>
  <si>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</si>
  <si>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</si>
  <si>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</si>
  <si>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</si>
  <si>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</si>
  <si>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</si>
  <si>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</si>
  <si>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</si>
  <si>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</si>
  <si>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</si>
  <si>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</si>
  <si>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</si>
  <si>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</si>
  <si>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</si>
  <si>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</si>
  <si>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</si>
  <si>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</si>
  <si>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</si>
  <si>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</si>
  <si>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</si>
  <si>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</si>
  <si>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</si>
  <si>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</si>
  <si>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</si>
  <si>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</si>
  <si>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</si>
  <si>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</si>
  <si>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</si>
  <si>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</si>
  <si>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</si>
  <si>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</si>
  <si>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</si>
  <si>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</si>
  <si>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</si>
  <si>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</si>
  <si>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</si>
  <si>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</si>
  <si>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</si>
  <si>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</si>
  <si>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</si>
  <si>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</si>
  <si>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</si>
  <si>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</si>
  <si>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</si>
  <si>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</si>
  <si>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</si>
  <si>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</si>
  <si>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</si>
  <si>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</si>
  <si>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</si>
  <si>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</si>
  <si>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</si>
  <si>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</si>
  <si>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</si>
  <si>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</si>
  <si>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</si>
  <si>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</si>
  <si>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</si>
  <si>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</si>
  <si>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</si>
  <si>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</si>
  <si>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</si>
  <si>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</si>
  <si>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</si>
  <si>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</si>
  <si>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</si>
  <si>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</si>
  <si>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</si>
  <si>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</si>
  <si>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</si>
  <si>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</si>
  <si>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</si>
  <si>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</si>
  <si>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</si>
  <si>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</si>
  <si>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</si>
  <si>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</si>
  <si>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</si>
  <si>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</si>
  <si>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</si>
  <si>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</si>
  <si>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</si>
  <si>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</si>
  <si>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</si>
  <si>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</si>
  <si>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</si>
  <si>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</si>
  <si>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</si>
  <si>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</si>
  <si>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</si>
  <si>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</si>
  <si>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</si>
  <si>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</si>
  <si>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</si>
  <si>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</si>
  <si>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</si>
  <si>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</si>
  <si>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</si>
  <si>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</si>
  <si>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</si>
  <si>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</si>
  <si>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</si>
  <si>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</si>
  <si>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</si>
  <si>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</si>
  <si>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</si>
  <si>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</si>
  <si>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</si>
  <si>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</si>
  <si>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</si>
  <si>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</si>
  <si>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</si>
  <si>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</si>
  <si>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</si>
  <si>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</si>
  <si>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</si>
  <si>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</si>
  <si>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</si>
  <si>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</si>
  <si>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</si>
  <si>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</si>
  <si>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</si>
  <si>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</si>
  <si>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</si>
  <si>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</si>
  <si>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</si>
  <si>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</si>
  <si>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</si>
  <si>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</si>
  <si>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</si>
  <si>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</si>
  <si>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</si>
  <si>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</si>
  <si>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</si>
  <si>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</si>
  <si>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</si>
  <si>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</si>
  <si>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</si>
  <si>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</si>
  <si>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</si>
  <si>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</si>
  <si>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</si>
  <si>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</si>
  <si>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</si>
  <si>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</si>
  <si>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</si>
  <si>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</si>
  <si>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</si>
  <si>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</si>
  <si>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</si>
  <si>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</si>
  <si>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</si>
  <si>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</si>
  <si>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</si>
  <si>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</si>
  <si>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</si>
  <si>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</si>
  <si>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</si>
  <si>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</si>
  <si>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</si>
  <si>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</si>
  <si>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</si>
  <si>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</si>
  <si>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</si>
  <si>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</si>
  <si>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</si>
  <si>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</si>
  <si>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</si>
  <si>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</si>
  <si>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</si>
  <si>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</si>
  <si>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</si>
  <si>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</si>
  <si>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</si>
  <si>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</si>
  <si>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</si>
  <si>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</si>
  <si>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</si>
  <si>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</si>
  <si>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</si>
  <si>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</si>
  <si>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</si>
  <si>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</si>
  <si>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</si>
  <si>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</si>
  <si>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</si>
  <si>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</si>
  <si>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</si>
  <si>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</si>
  <si>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</si>
  <si>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</si>
  <si>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</si>
  <si>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</si>
  <si>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</si>
  <si>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</si>
  <si>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</si>
  <si>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</si>
  <si>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</si>
  <si>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</si>
  <si>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</si>
  <si>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</si>
  <si>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</si>
  <si>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</si>
  <si>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</si>
  <si>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</si>
  <si>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</si>
  <si>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</si>
  <si>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</si>
  <si>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</si>
  <si>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</si>
  <si>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</si>
  <si>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</si>
  <si>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</si>
  <si>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</si>
  <si>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</si>
  <si>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</si>
  <si>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</si>
  <si>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</si>
  <si>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</si>
  <si>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</si>
  <si>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</si>
  <si>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</si>
  <si>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</si>
  <si>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</si>
  <si>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</si>
  <si>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</si>
  <si>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</si>
  <si>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</si>
  <si>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</si>
  <si>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</si>
  <si>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</si>
  <si>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</si>
  <si>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</si>
  <si>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</si>
  <si>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</si>
  <si>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</si>
  <si>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</si>
  <si>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</si>
  <si>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</si>
  <si>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</si>
  <si>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</si>
  <si>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</si>
  <si>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</si>
  <si>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</si>
  <si>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</si>
  <si>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</si>
  <si>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</si>
  <si>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</si>
  <si>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</si>
  <si>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</si>
  <si>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</si>
  <si>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</si>
  <si>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</si>
  <si>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</si>
  <si>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</si>
  <si>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</si>
  <si>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</si>
  <si>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</si>
  <si>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</si>
  <si>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</si>
  <si>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</si>
  <si>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</si>
  <si>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</si>
  <si>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</si>
  <si>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</si>
  <si>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</si>
  <si>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</si>
  <si>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</si>
  <si>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</si>
  <si>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</si>
  <si>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</si>
  <si>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</si>
  <si>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</si>
  <si>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</si>
  <si>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</si>
  <si>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</si>
  <si>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</si>
  <si>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</si>
  <si>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</si>
  <si>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</si>
  <si>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</si>
  <si>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</si>
  <si>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</si>
  <si>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</si>
  <si>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</si>
  <si>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</si>
  <si>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</si>
  <si>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</si>
  <si>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</si>
  <si>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</si>
  <si>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</si>
  <si>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</si>
  <si>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</si>
  <si>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</si>
  <si>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</si>
  <si>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</si>
  <si>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</si>
  <si>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</si>
  <si>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</si>
  <si>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</si>
  <si>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</si>
  <si>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</si>
  <si>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</si>
  <si>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</si>
  <si>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</si>
  <si>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</si>
  <si>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</si>
  <si>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</si>
  <si>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</si>
  <si>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</si>
  <si>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</si>
  <si>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</si>
  <si>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</si>
  <si>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</si>
  <si>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</si>
  <si>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</si>
  <si>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</si>
  <si>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</si>
  <si>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</si>
  <si>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</si>
  <si>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</si>
  <si>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</si>
  <si>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</si>
  <si>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</si>
  <si>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</si>
  <si>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</si>
  <si>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</si>
  <si>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</si>
  <si>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</si>
  <si>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</si>
  <si>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</si>
  <si>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</si>
  <si>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</si>
  <si>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</si>
  <si>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</si>
  <si>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</si>
  <si>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</si>
  <si>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</si>
  <si>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</si>
  <si>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</si>
  <si>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</si>
  <si>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</si>
  <si>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</si>
  <si>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</si>
  <si>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</si>
  <si>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</si>
  <si>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</si>
  <si>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</si>
  <si>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</si>
  <si>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</si>
  <si>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</si>
  <si>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</si>
  <si>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</si>
  <si>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</si>
  <si>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</si>
  <si>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</si>
  <si>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</si>
  <si>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</si>
  <si>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</si>
  <si>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</si>
  <si>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</si>
  <si>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</si>
  <si>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</si>
  <si>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</si>
  <si>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</si>
  <si>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</si>
  <si>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</si>
  <si>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</si>
  <si>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</si>
  <si>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</si>
  <si>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</si>
  <si>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</si>
  <si>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</si>
  <si>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</si>
  <si>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</si>
  <si>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</si>
  <si>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</si>
  <si>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</si>
  <si>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</si>
  <si>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</si>
  <si>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</si>
  <si>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</si>
  <si>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</si>
  <si>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</si>
  <si>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</si>
  <si>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</si>
  <si>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</si>
  <si>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</si>
  <si>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</si>
  <si>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</si>
  <si>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</si>
  <si>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</si>
  <si>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</si>
  <si>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</si>
  <si>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</si>
  <si>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</si>
  <si>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</si>
  <si>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</si>
  <si>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</si>
  <si>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</si>
  <si>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</si>
  <si>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</si>
  <si>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</si>
  <si>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</si>
  <si>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</si>
  <si>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</si>
  <si>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</si>
  <si>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</si>
  <si>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</si>
  <si>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</si>
  <si>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</si>
  <si>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</si>
  <si>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</si>
  <si>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</si>
  <si>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</si>
  <si>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</si>
  <si>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</si>
  <si>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</si>
  <si>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</si>
  <si>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</si>
  <si>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</si>
  <si>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</si>
  <si>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</si>
  <si>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</si>
  <si>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</si>
  <si>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</si>
  <si>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</si>
  <si>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</si>
  <si>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</si>
  <si>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</si>
  <si>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</si>
  <si>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</si>
  <si>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</si>
  <si>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</si>
  <si>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</si>
  <si>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</si>
  <si>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</si>
  <si>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</si>
  <si>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</si>
  <si>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</si>
  <si>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</si>
  <si>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</si>
  <si>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</si>
  <si>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</si>
  <si>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</si>
  <si>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</si>
  <si>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</si>
  <si>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</si>
  <si>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</si>
  <si>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</si>
  <si>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</si>
  <si>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</si>
  <si>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</si>
  <si>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</si>
  <si>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</si>
  <si>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</si>
  <si>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</si>
  <si>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</si>
  <si>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</si>
  <si>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</si>
  <si>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</si>
  <si>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</si>
  <si>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</si>
  <si>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</si>
  <si>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</si>
  <si>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</si>
  <si>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</si>
  <si>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</si>
  <si>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</si>
  <si>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</si>
  <si>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</si>
  <si>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</si>
  <si>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</si>
  <si>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</si>
  <si>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</si>
  <si>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</si>
  <si>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</si>
  <si>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</si>
  <si>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</si>
  <si>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</si>
  <si>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</si>
  <si>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</si>
  <si>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</si>
  <si>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</si>
  <si>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</si>
  <si>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</si>
  <si>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</si>
  <si>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</si>
  <si>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</si>
  <si>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</si>
  <si>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</si>
  <si>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</si>
  <si>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</si>
  <si>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</si>
  <si>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</si>
  <si>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</si>
  <si>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</si>
  <si>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</si>
  <si>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</si>
  <si>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</si>
  <si>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</si>
  <si>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</si>
  <si>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</si>
  <si>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</si>
  <si>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</si>
  <si>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</si>
  <si>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</si>
  <si>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</si>
  <si>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</si>
  <si>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</si>
  <si>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</si>
  <si>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</si>
  <si>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</si>
  <si>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</si>
  <si>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</si>
  <si>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</si>
  <si>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</si>
  <si>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</si>
  <si>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</si>
  <si>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</si>
  <si>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</si>
  <si>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</si>
  <si>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</si>
  <si>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</si>
  <si>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</si>
  <si>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</si>
  <si>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</si>
  <si>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</si>
  <si>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</si>
  <si>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</si>
  <si>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</si>
  <si>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</si>
  <si>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</si>
  <si>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</si>
  <si>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</si>
  <si>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</si>
  <si>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</si>
  <si>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</si>
  <si>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</si>
  <si>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</si>
  <si>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</si>
  <si>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</si>
  <si>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</si>
  <si>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</si>
  <si>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</si>
  <si>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</si>
  <si>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</si>
  <si>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</si>
  <si>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</si>
  <si>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</si>
  <si>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</si>
  <si>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</si>
  <si>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</si>
  <si>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</si>
  <si>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</si>
  <si>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</si>
  <si>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</si>
  <si>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</si>
  <si>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</si>
  <si>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</si>
  <si>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</si>
  <si>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</si>
  <si>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</si>
  <si>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</si>
  <si>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</si>
  <si>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</si>
  <si>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</si>
  <si>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</si>
  <si>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</si>
  <si>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</si>
  <si>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</si>
  <si>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</si>
  <si>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</si>
  <si>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</si>
  <si>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</si>
  <si>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</si>
  <si>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</si>
  <si>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</si>
  <si>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</si>
  <si>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</si>
  <si>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</si>
  <si>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</si>
  <si>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</si>
  <si>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</si>
  <si>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</si>
  <si>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</si>
  <si>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</si>
  <si>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</si>
  <si>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</si>
  <si>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</si>
  <si>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</si>
  <si>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</si>
  <si>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</si>
  <si>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</si>
  <si>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</si>
  <si>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</si>
  <si>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</si>
  <si>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</si>
  <si>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</si>
  <si>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</si>
  <si>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</si>
  <si>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</si>
  <si>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</si>
  <si>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</si>
  <si>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</si>
  <si>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</si>
  <si>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</si>
  <si>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</si>
  <si>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</si>
  <si>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</si>
  <si>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</si>
  <si>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</si>
  <si>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</si>
  <si>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</si>
  <si>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</si>
  <si>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</si>
  <si>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</si>
  <si>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</si>
  <si>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</si>
  <si>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</si>
  <si>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</si>
  <si>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</si>
  <si>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</si>
  <si>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</si>
  <si>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</si>
  <si>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</si>
  <si>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</si>
  <si>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</si>
  <si>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</si>
  <si>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</si>
  <si>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</si>
  <si>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</si>
  <si>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</si>
  <si>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</si>
  <si>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</si>
  <si>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</si>
  <si>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</si>
  <si>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</si>
  <si>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</si>
  <si>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</si>
  <si>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</si>
  <si>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</si>
  <si>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</si>
  <si>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</si>
  <si>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</si>
  <si>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</si>
  <si>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</si>
  <si>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</si>
  <si>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</si>
  <si>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</si>
  <si>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</si>
  <si>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</si>
  <si>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</si>
  <si>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</si>
  <si>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</si>
  <si>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</si>
  <si>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</si>
  <si>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</si>
  <si>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</si>
  <si>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</si>
  <si>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</si>
  <si>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</si>
  <si>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</si>
  <si>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</si>
  <si>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</si>
  <si>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</si>
  <si>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</si>
  <si>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</si>
  <si>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</si>
  <si>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</si>
  <si>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</si>
  <si>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</si>
  <si>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</si>
  <si>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</si>
  <si>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</si>
  <si>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</si>
  <si>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</si>
  <si>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</si>
  <si>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</si>
  <si>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</si>
  <si>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</si>
  <si>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</si>
  <si>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</si>
  <si>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</si>
  <si>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</si>
  <si>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</si>
  <si>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</si>
  <si>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</si>
  <si>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</si>
  <si>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</si>
  <si>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</si>
  <si>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</si>
  <si>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</si>
  <si>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</si>
  <si>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</si>
  <si>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</si>
  <si>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</si>
  <si>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</si>
  <si>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</si>
  <si>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</si>
  <si>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</si>
  <si>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</si>
  <si>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</si>
  <si>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</si>
  <si>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</si>
  <si>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</si>
  <si>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</si>
  <si>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</si>
  <si>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</si>
  <si>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</si>
  <si>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</si>
  <si>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</si>
  <si>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</si>
  <si>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</si>
  <si>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</si>
  <si>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</si>
  <si>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</si>
  <si>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</si>
  <si>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</si>
  <si>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</si>
  <si>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</si>
  <si>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</si>
  <si>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</si>
  <si>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</si>
  <si>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</si>
  <si>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</si>
  <si>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</si>
  <si>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</si>
  <si>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</si>
  <si>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</si>
  <si>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</si>
  <si>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</si>
  <si>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</si>
  <si>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</si>
  <si>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</si>
  <si>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</si>
  <si>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</si>
  <si>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</si>
  <si>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</si>
  <si>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</si>
  <si>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</si>
  <si>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</si>
  <si>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</si>
  <si>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</si>
  <si>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</si>
  <si>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</si>
  <si>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</si>
  <si>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</si>
  <si>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</si>
  <si>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</si>
  <si>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</si>
  <si>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</si>
  <si>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</si>
  <si>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</si>
  <si>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</si>
  <si>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</si>
  <si>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</si>
  <si>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</si>
  <si>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</si>
  <si>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</si>
  <si>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</si>
  <si>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</si>
  <si>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</si>
  <si>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</si>
  <si>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</si>
  <si>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</si>
  <si>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</si>
  <si>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</si>
  <si>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</si>
  <si>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</si>
  <si>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</si>
  <si>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</si>
  <si>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</si>
  <si>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</si>
  <si>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</si>
  <si>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</si>
  <si>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</si>
  <si>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</si>
  <si>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</si>
  <si>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</si>
  <si>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</si>
  <si>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</si>
  <si>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</si>
  <si>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</si>
  <si>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</si>
  <si>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</si>
  <si>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</si>
  <si>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</si>
  <si>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</si>
  <si>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</si>
  <si>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</si>
  <si>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</si>
  <si>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</si>
  <si>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</si>
  <si>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</si>
  <si>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</si>
  <si>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</si>
  <si>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</si>
  <si>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</si>
  <si>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</si>
  <si>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</si>
  <si>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</si>
  <si>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</si>
  <si>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</si>
  <si>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</si>
  <si>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</si>
  <si>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</si>
  <si>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</si>
  <si>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</si>
  <si>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</si>
  <si>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</si>
  <si>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</si>
  <si>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</si>
  <si>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</si>
  <si>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</si>
  <si>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</si>
  <si>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</si>
  <si>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</si>
  <si>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</si>
  <si>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</si>
  <si>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</si>
  <si>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</si>
  <si>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</si>
  <si>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</si>
  <si>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</si>
  <si>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</si>
  <si>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</si>
  <si>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</si>
  <si>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</si>
  <si>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</si>
  <si>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</si>
  <si>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</si>
  <si>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</si>
  <si>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</si>
  <si>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</si>
  <si>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</si>
  <si>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</si>
  <si>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</si>
  <si>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</si>
  <si>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</si>
  <si>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</si>
  <si>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</si>
  <si>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</si>
  <si>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</si>
  <si>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</si>
  <si>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</si>
  <si>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</si>
  <si>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</si>
  <si>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</si>
  <si>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</si>
  <si>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</si>
  <si>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</si>
  <si>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</si>
  <si>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</si>
  <si>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</si>
  <si>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</si>
  <si>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</si>
  <si>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</si>
  <si>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</si>
  <si>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</si>
  <si>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</si>
  <si>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</si>
  <si>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</si>
  <si>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</si>
  <si>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</si>
  <si>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</si>
  <si>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</si>
  <si>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</si>
  <si>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</si>
  <si>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</si>
  <si>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</si>
  <si>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</si>
  <si>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</si>
  <si>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</si>
  <si>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</si>
  <si>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</si>
  <si>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</si>
  <si>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</si>
  <si>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</si>
  <si>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</si>
  <si>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</si>
  <si>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</si>
  <si>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</si>
  <si>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</si>
  <si>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</si>
  <si>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</si>
  <si>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</si>
  <si>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</si>
  <si>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</si>
  <si>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</si>
  <si>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</si>
  <si>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</si>
  <si>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</si>
  <si>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</si>
  <si>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</si>
  <si>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</si>
  <si>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</si>
  <si>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</si>
  <si>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</si>
  <si>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</si>
  <si>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</si>
  <si>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</si>
  <si>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</si>
  <si>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</si>
  <si>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</si>
  <si>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</si>
  <si>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</si>
  <si>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</si>
  <si>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</si>
  <si>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</si>
  <si>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</si>
  <si>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</si>
  <si>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</si>
  <si>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</si>
  <si>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</si>
  <si>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</si>
  <si>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</si>
  <si>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</si>
  <si>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</si>
  <si>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</si>
  <si>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</si>
  <si>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</si>
  <si>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</si>
  <si>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</si>
  <si>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</si>
  <si>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</si>
  <si>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</si>
  <si>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</si>
  <si>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</si>
  <si>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</si>
  <si>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</si>
  <si>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</si>
  <si>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</si>
  <si>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</si>
  <si>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</si>
  <si>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</si>
  <si>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</si>
  <si>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</si>
  <si>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</si>
  <si>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</si>
  <si>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</si>
  <si>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</si>
  <si>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</si>
  <si>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</si>
  <si>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</si>
  <si>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</si>
  <si>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</si>
  <si>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</si>
  <si>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</si>
  <si>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</si>
  <si>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</si>
  <si>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</si>
  <si>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</si>
  <si>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</si>
  <si>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</si>
  <si>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</si>
  <si>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</si>
  <si>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</si>
  <si>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</si>
  <si>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</si>
  <si>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</si>
  <si>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</si>
  <si>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</si>
  <si>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</si>
  <si>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</si>
  <si>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</si>
  <si>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</si>
  <si>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</si>
  <si>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</si>
  <si>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</si>
  <si>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</si>
  <si>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</si>
  <si>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</si>
  <si>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</si>
  <si>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</si>
  <si>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</si>
  <si>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</si>
  <si>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</si>
  <si>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</si>
  <si>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</si>
  <si>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</si>
  <si>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</si>
  <si>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</si>
  <si>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</si>
  <si>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</si>
  <si>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</si>
  <si>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</si>
  <si>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</si>
  <si>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</si>
  <si>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</si>
  <si>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</si>
  <si>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</si>
  <si>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</si>
  <si>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</si>
  <si>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</si>
  <si>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</si>
  <si>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</si>
  <si>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</si>
  <si>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</si>
  <si>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</si>
  <si>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</si>
  <si>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</si>
  <si>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</si>
  <si>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</si>
  <si>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</si>
  <si>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</si>
  <si>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</si>
  <si>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</si>
  <si>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</si>
  <si>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</si>
  <si>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</si>
  <si>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</si>
  <si>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</si>
  <si>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</si>
  <si>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</si>
  <si>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</si>
  <si>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</si>
  <si>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</si>
  <si>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</si>
  <si>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</si>
  <si>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</si>
  <si>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</si>
  <si>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</si>
  <si>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</si>
  <si>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</si>
  <si>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</si>
  <si>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</si>
  <si>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</si>
  <si>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</si>
  <si>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</si>
  <si>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</si>
  <si>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</si>
  <si>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</si>
  <si>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</si>
  <si>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</si>
  <si>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</si>
  <si>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</si>
  <si>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</si>
  <si>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</si>
  <si>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</si>
  <si>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</si>
  <si>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</si>
  <si>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</si>
  <si>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</si>
  <si>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</si>
  <si>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</si>
  <si>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</si>
  <si>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</si>
  <si>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</si>
  <si>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</si>
  <si>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</si>
  <si>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</si>
  <si>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</si>
  <si>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</si>
  <si>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</si>
  <si>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</si>
  <si>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</si>
  <si>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</si>
  <si>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</si>
  <si>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</si>
  <si>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</si>
  <si>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</si>
  <si>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</si>
  <si>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</si>
  <si>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</si>
  <si>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</si>
  <si>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</si>
  <si>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</si>
  <si>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</si>
  <si>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</si>
  <si>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</si>
  <si>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</si>
  <si>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</si>
  <si>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</si>
  <si>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</si>
  <si>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</si>
  <si>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</si>
  <si>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</si>
  <si>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</si>
  <si>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</si>
  <si>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</si>
  <si>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</si>
  <si>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</si>
  <si>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</si>
  <si>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</si>
  <si>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</si>
  <si>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</si>
  <si>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</si>
  <si>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</si>
  <si>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</si>
  <si>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</si>
  <si>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</si>
  <si>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</si>
  <si>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</si>
  <si>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</si>
  <si>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</si>
  <si>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</si>
  <si>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</si>
  <si>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</si>
  <si>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</si>
  <si>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</si>
  <si>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</si>
  <si>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</si>
  <si>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</si>
  <si>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</si>
  <si>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</si>
  <si>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</si>
  <si>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</si>
  <si>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</si>
  <si>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</si>
  <si>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</si>
  <si>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</si>
  <si>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</si>
  <si>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</si>
  <si>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</si>
  <si>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</si>
  <si>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</si>
  <si>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</si>
  <si>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</si>
  <si>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</si>
  <si>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</si>
  <si>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</si>
  <si>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</si>
  <si>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</si>
  <si>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</si>
  <si>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</si>
  <si>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</si>
  <si>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</si>
  <si>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</si>
  <si>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</si>
  <si>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</si>
  <si>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</si>
  <si>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</si>
  <si>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</si>
  <si>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</si>
  <si>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</si>
  <si>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</si>
  <si>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</si>
  <si>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</si>
  <si>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</si>
  <si>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</si>
  <si>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</si>
  <si>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</si>
  <si>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</si>
  <si>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</si>
  <si>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</si>
  <si>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</si>
  <si>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</si>
  <si>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</si>
  <si>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</si>
  <si>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</si>
  <si>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</si>
  <si>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</si>
  <si>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</si>
  <si>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</si>
  <si>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</si>
  <si>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</si>
  <si>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</si>
  <si>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</si>
  <si>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</si>
  <si>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</si>
  <si>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</si>
  <si>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</si>
  <si>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</si>
  <si>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</si>
  <si>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</si>
  <si>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</si>
  <si>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</si>
  <si>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</si>
  <si>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</si>
  <si>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</si>
  <si>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</si>
  <si>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</si>
  <si>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</si>
  <si>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</si>
  <si>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</si>
  <si>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</si>
  <si>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</si>
  <si>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</si>
  <si>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</si>
  <si>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</si>
  <si>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</si>
  <si>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</si>
  <si>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</si>
  <si>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</si>
  <si>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</si>
  <si>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</si>
  <si>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</si>
  <si>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</si>
  <si>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</si>
  <si>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</si>
  <si>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</si>
  <si>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</si>
  <si>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</si>
  <si>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</si>
  <si>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</si>
  <si>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</si>
  <si>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</si>
  <si>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</si>
  <si>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</si>
  <si>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</si>
  <si>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</si>
  <si>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</si>
  <si>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</si>
  <si>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</si>
  <si>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</si>
  <si>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</si>
  <si>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</si>
  <si>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</si>
  <si>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</si>
  <si>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</si>
  <si>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</si>
  <si>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</si>
  <si>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</si>
  <si>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</si>
  <si>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</si>
  <si>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</si>
  <si>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</si>
  <si>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</si>
  <si>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</si>
  <si>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</si>
  <si>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</si>
  <si>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</si>
  <si>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</si>
  <si>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</si>
  <si>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</si>
  <si>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</si>
  <si>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</si>
  <si>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</si>
  <si>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</si>
  <si>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</si>
  <si>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</si>
  <si>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</si>
  <si>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</si>
  <si>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</si>
  <si>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</si>
  <si>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</si>
  <si>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</si>
  <si>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</si>
  <si>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</si>
  <si>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</si>
  <si>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</si>
  <si>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</si>
  <si>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</si>
  <si>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</si>
  <si>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</si>
  <si>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</si>
  <si>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</si>
  <si>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</si>
  <si>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</si>
  <si>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</si>
  <si>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</si>
  <si>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</si>
  <si>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</si>
  <si>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</si>
  <si>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</si>
  <si>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</si>
  <si>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</si>
  <si>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</si>
  <si>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</si>
  <si>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</si>
  <si>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</si>
  <si>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</si>
  <si>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</si>
  <si>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</si>
  <si>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</si>
  <si>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</si>
  <si>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</si>
  <si>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</si>
  <si>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</si>
  <si>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</si>
  <si>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</si>
  <si>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</si>
  <si>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</si>
  <si>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</si>
  <si>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</si>
  <si>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</si>
  <si>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</si>
  <si>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</si>
  <si>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</si>
  <si>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</si>
  <si>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</si>
  <si>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</si>
  <si>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</si>
  <si>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</si>
  <si>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</si>
  <si>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</si>
  <si>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</si>
  <si>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</si>
  <si>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</si>
  <si>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</si>
  <si>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</si>
  <si>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</si>
  <si>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</si>
  <si>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</si>
  <si>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</si>
  <si>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</si>
  <si>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</si>
  <si>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</si>
  <si>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</si>
  <si>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</si>
  <si>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</si>
  <si>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</si>
  <si>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</si>
  <si>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</si>
  <si>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</si>
  <si>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</si>
  <si>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</si>
  <si>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</si>
  <si>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</si>
  <si>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</si>
  <si>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</si>
  <si>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</si>
  <si>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</si>
  <si>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</si>
  <si>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</si>
  <si>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</si>
  <si>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</si>
  <si>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</si>
  <si>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</si>
  <si>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</si>
  <si>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</si>
  <si>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</si>
  <si>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</si>
  <si>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</si>
  <si>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</si>
  <si>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</si>
  <si>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</si>
  <si>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</si>
  <si>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</si>
  <si>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</si>
  <si>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</si>
  <si>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</si>
  <si>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</si>
  <si>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</si>
  <si>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</si>
  <si>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</si>
  <si>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</si>
  <si>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</si>
  <si>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</si>
  <si>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</si>
  <si>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</si>
  <si>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</si>
  <si>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</si>
  <si>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</si>
  <si>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</si>
  <si>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</si>
  <si>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</si>
  <si>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</si>
  <si>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</si>
  <si>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</si>
  <si>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</si>
  <si>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</si>
  <si>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</si>
  <si>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</si>
  <si>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</si>
  <si>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</si>
  <si>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</si>
  <si>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</si>
  <si>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</si>
  <si>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</si>
  <si>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</si>
  <si>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</si>
  <si>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</si>
  <si>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</si>
  <si>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</si>
  <si>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</si>
  <si>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</si>
  <si>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</si>
  <si>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</si>
  <si>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</si>
  <si>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</si>
  <si>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</si>
  <si>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</si>
  <si>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</si>
  <si>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</si>
  <si>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</si>
  <si>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</si>
  <si>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</si>
  <si>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</si>
  <si>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</si>
  <si>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</si>
  <si>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</si>
  <si>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</si>
  <si>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</si>
  <si>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</si>
  <si>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</si>
  <si>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</si>
  <si>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</si>
  <si>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</si>
  <si>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</si>
  <si>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</si>
  <si>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</si>
  <si>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</si>
  <si>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</si>
  <si>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</si>
  <si>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</si>
  <si>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</si>
  <si>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</si>
  <si>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</si>
  <si>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</si>
  <si>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</si>
  <si>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</si>
  <si>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</si>
  <si>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</si>
  <si>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</si>
  <si>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</si>
  <si>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</si>
  <si>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</si>
  <si>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</si>
  <si>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</si>
  <si>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</si>
  <si>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</si>
  <si>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</si>
  <si>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</si>
  <si>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</si>
  <si>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</si>
  <si>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</si>
  <si>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</si>
  <si>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</si>
  <si>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</si>
  <si>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</si>
  <si>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</si>
  <si>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</si>
  <si>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</si>
  <si>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</si>
  <si>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</si>
  <si>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</si>
  <si>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</si>
  <si>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</si>
  <si>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</si>
  <si>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</si>
  <si>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</si>
  <si>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</si>
  <si>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</si>
  <si>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</si>
  <si>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</si>
  <si>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</si>
  <si>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</si>
  <si>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</si>
  <si>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</si>
  <si>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</si>
  <si>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</si>
  <si>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</si>
  <si>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</si>
  <si>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</si>
  <si>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</si>
  <si>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</si>
  <si>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</si>
  <si>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</si>
  <si>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</si>
  <si>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</si>
  <si>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</si>
  <si>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</si>
  <si>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</si>
  <si>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</si>
  <si>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</si>
  <si>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</si>
  <si>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</si>
  <si>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</si>
  <si>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</si>
  <si>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</si>
  <si>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</si>
  <si>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</si>
  <si>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</si>
  <si>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</si>
  <si>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</si>
  <si>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</si>
  <si>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</si>
  <si>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</si>
  <si>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</si>
  <si>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</si>
  <si>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</si>
  <si>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</si>
  <si>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</si>
  <si>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</si>
  <si>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</si>
  <si>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</si>
  <si>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</si>
  <si>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</si>
  <si>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</si>
  <si>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</si>
  <si>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</si>
  <si>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</si>
  <si>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</si>
  <si>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</si>
  <si>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</si>
  <si>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</si>
  <si>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</si>
  <si>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</si>
  <si>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</si>
  <si>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</si>
  <si>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</si>
  <si>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</si>
  <si>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</si>
  <si>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</si>
  <si>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</si>
  <si>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</si>
  <si>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</si>
  <si>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</si>
  <si>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</si>
  <si>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</si>
  <si>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</si>
  <si>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</si>
  <si>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</si>
  <si>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</si>
  <si>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</si>
  <si>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</si>
  <si>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</si>
  <si>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</si>
  <si>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</si>
  <si>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</si>
  <si>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</si>
  <si>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</si>
  <si>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</si>
  <si>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</si>
  <si>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</si>
  <si>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</si>
  <si>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</si>
  <si>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</si>
  <si>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</si>
  <si>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</si>
  <si>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</si>
  <si>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</si>
  <si>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</si>
  <si>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</si>
  <si>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</si>
  <si>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</si>
  <si>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</si>
  <si>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</si>
  <si>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</si>
  <si>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</si>
  <si>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</si>
  <si>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</si>
  <si>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</si>
  <si>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</si>
  <si>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</si>
  <si>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</si>
  <si>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</si>
  <si>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</si>
  <si>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</si>
  <si>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</si>
  <si>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</si>
  <si>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</si>
  <si>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</si>
  <si>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</si>
  <si>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</si>
  <si>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</si>
  <si>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</si>
  <si>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</si>
  <si>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</si>
  <si>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</si>
  <si>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</si>
  <si>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</si>
  <si>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</si>
  <si>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</si>
  <si>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</si>
  <si>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</si>
  <si>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</si>
  <si>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</si>
  <si>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</si>
  <si>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</si>
  <si>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</si>
  <si>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</si>
  <si>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</si>
  <si>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</si>
  <si>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</si>
  <si>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</si>
  <si>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</si>
  <si>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</si>
  <si>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</si>
  <si>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</si>
  <si>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</si>
  <si>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</si>
  <si>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</si>
  <si>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</si>
  <si>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</si>
  <si>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</si>
  <si>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</si>
  <si>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</si>
  <si>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</si>
  <si>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</si>
  <si>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</si>
  <si>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</si>
  <si>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</si>
  <si>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</si>
  <si>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</si>
  <si>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</si>
  <si>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</si>
  <si>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</si>
  <si>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</si>
  <si>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</si>
  <si>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</si>
  <si>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</si>
  <si>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</si>
  <si>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</si>
  <si>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</si>
  <si>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</si>
  <si>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</si>
  <si>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</si>
  <si>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</si>
  <si>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</si>
  <si>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</si>
  <si>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</si>
  <si>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</si>
  <si>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</si>
  <si>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</si>
  <si>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</si>
  <si>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</si>
  <si>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</si>
  <si>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</si>
  <si>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</si>
  <si>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</si>
  <si>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</si>
  <si>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</si>
  <si>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</si>
  <si>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</si>
  <si>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</si>
  <si>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</si>
  <si>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</si>
  <si>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</si>
  <si>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</si>
  <si>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</si>
  <si>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</si>
  <si>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</si>
  <si>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</si>
  <si>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</si>
  <si>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</si>
  <si>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</si>
  <si>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</si>
  <si>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</si>
  <si>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</si>
  <si>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</si>
  <si>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</si>
  <si>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</si>
  <si>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</si>
  <si>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</si>
  <si>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</si>
  <si>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</si>
  <si>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</si>
  <si>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</si>
  <si>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</si>
  <si>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</si>
  <si>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</si>
  <si>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</si>
  <si>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</si>
  <si>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</si>
  <si>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</si>
  <si>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</si>
  <si>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</si>
  <si>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</si>
  <si>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</si>
  <si>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</si>
  <si>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</si>
  <si>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</si>
  <si>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</si>
  <si>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</si>
  <si>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</si>
  <si>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</si>
  <si>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</si>
  <si>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</si>
  <si>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</si>
  <si>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</si>
  <si>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</si>
  <si>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</si>
  <si>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</si>
  <si>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</si>
  <si>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</si>
  <si>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</si>
  <si>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</si>
  <si>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</si>
  <si>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</si>
  <si>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</si>
  <si>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</si>
  <si>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</si>
  <si>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</si>
  <si>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</si>
  <si>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</si>
  <si>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</si>
  <si>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</si>
  <si>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</si>
  <si>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</si>
  <si>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</si>
  <si>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</si>
  <si>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</si>
  <si>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</si>
  <si>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</si>
  <si>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</si>
  <si>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</si>
  <si>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</si>
  <si>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</si>
  <si>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</si>
  <si>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</si>
  <si>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</si>
  <si>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</si>
  <si>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</si>
  <si>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</si>
  <si>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</si>
  <si>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</si>
  <si>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</si>
  <si>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</si>
  <si>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</si>
  <si>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</si>
  <si>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</si>
  <si>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</si>
  <si>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</si>
  <si>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</si>
  <si>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</si>
  <si>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</si>
  <si>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</si>
  <si>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</si>
  <si>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</si>
  <si>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</si>
  <si>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</si>
  <si>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</si>
  <si>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</si>
  <si>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</si>
  <si>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</si>
  <si>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</si>
  <si>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</si>
  <si>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</si>
  <si>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</si>
  <si>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</si>
  <si>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</si>
  <si>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</si>
  <si>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</si>
  <si>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</si>
  <si>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</si>
  <si>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</si>
  <si>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</si>
  <si>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</si>
  <si>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</si>
  <si>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</si>
  <si>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</si>
  <si>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</si>
  <si>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</si>
  <si>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</si>
  <si>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</si>
  <si>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</si>
  <si>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</si>
  <si>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</si>
  <si>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</si>
  <si>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</si>
  <si>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</si>
  <si>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</si>
  <si>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</si>
  <si>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</si>
  <si>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</si>
  <si>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</si>
  <si>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</si>
  <si>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</si>
  <si>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</si>
  <si>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</si>
  <si>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</si>
  <si>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</si>
  <si>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</si>
  <si>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</si>
  <si>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</si>
  <si>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</si>
  <si>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</si>
  <si>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</si>
  <si>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</si>
  <si>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</si>
  <si>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</si>
  <si>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</si>
  <si>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</si>
  <si>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</si>
  <si>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</si>
  <si>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</si>
  <si>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</si>
  <si>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</si>
  <si>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</si>
  <si>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</si>
  <si>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</si>
  <si>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</si>
  <si>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</si>
  <si>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</si>
  <si>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</si>
  <si>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</si>
  <si>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</si>
  <si>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</si>
  <si>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</si>
  <si>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</si>
  <si>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</si>
  <si>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</si>
  <si>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</si>
  <si>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</si>
  <si>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</si>
  <si>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</si>
  <si>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</si>
  <si>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</si>
  <si>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</si>
  <si>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</si>
  <si>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</si>
  <si>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</si>
  <si>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</si>
  <si>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</si>
  <si>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</si>
  <si>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</si>
  <si>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</si>
  <si>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</si>
  <si>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</si>
  <si>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</si>
  <si>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</si>
  <si>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</si>
  <si>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</si>
  <si>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</si>
  <si>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</si>
  <si>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</si>
  <si>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</si>
  <si>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</si>
  <si>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</si>
  <si>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</si>
  <si>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</si>
  <si>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</si>
  <si>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</si>
  <si>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</si>
  <si>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</si>
  <si>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</si>
  <si>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</si>
  <si>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</si>
  <si>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</si>
  <si>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</si>
  <si>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</si>
  <si>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</si>
  <si>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</si>
  <si>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</si>
  <si>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</si>
  <si>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</si>
  <si>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</si>
  <si>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</si>
  <si>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</si>
  <si>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</si>
  <si>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</si>
  <si>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</si>
  <si>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</si>
  <si>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</si>
  <si>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</si>
  <si>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</si>
  <si>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</si>
  <si>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</si>
  <si>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</si>
  <si>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</si>
  <si>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</si>
  <si>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</si>
  <si>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</si>
  <si>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</si>
  <si>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</si>
  <si>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</si>
  <si>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</si>
  <si>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</si>
  <si>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</si>
  <si>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</si>
  <si>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</si>
  <si>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</si>
  <si>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</si>
  <si>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</si>
  <si>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</si>
  <si>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</si>
  <si>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</si>
  <si>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</si>
  <si>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</si>
  <si>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</si>
  <si>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</si>
  <si>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</si>
  <si>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</si>
  <si>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</si>
  <si>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</si>
  <si>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</si>
  <si>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</si>
  <si>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</si>
  <si>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</si>
  <si>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</si>
  <si>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</si>
  <si>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</si>
  <si>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</si>
  <si>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</si>
  <si>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</si>
  <si>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</si>
  <si>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</si>
  <si>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</si>
  <si>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</si>
  <si>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</si>
  <si>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</si>
  <si>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</si>
  <si>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</si>
  <si>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</si>
  <si>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</si>
  <si>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</si>
  <si>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</si>
  <si>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</si>
  <si>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</si>
  <si>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</si>
  <si>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</si>
  <si>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</si>
  <si>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</si>
  <si>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</si>
  <si>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</si>
  <si>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</si>
  <si>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</si>
  <si>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</si>
  <si>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</si>
  <si>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</si>
  <si>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</si>
  <si>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</si>
  <si>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</si>
  <si>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</si>
  <si>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</si>
  <si>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</si>
  <si>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</si>
  <si>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</si>
  <si>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</si>
  <si>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</si>
  <si>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</si>
  <si>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</si>
  <si>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</si>
  <si>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</si>
  <si>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</si>
  <si>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</si>
  <si>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</si>
  <si>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</si>
  <si>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</si>
  <si>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</si>
  <si>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</si>
  <si>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</si>
  <si>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</si>
  <si>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</si>
  <si>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</si>
  <si>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</si>
  <si>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</si>
  <si>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</si>
  <si>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</si>
  <si>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</si>
  <si>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</si>
  <si>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</si>
  <si>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</si>
  <si>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</si>
  <si>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</si>
  <si>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</si>
  <si>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</si>
  <si>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</si>
  <si>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</si>
  <si>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</si>
  <si>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</si>
  <si>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</si>
  <si>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</si>
  <si>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</si>
  <si>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</si>
  <si>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</si>
  <si>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</si>
  <si>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</si>
  <si>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</si>
  <si>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</si>
  <si>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</si>
  <si>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</si>
  <si>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</si>
  <si>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</si>
  <si>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</si>
  <si>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</si>
  <si>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</si>
  <si>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</si>
  <si>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</si>
  <si>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</si>
  <si>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</si>
  <si>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</si>
  <si>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</si>
  <si>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</si>
  <si>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</si>
  <si>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</si>
  <si>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</si>
  <si>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</si>
  <si>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</si>
  <si>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</si>
  <si>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</si>
  <si>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</si>
  <si>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</si>
  <si>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</si>
  <si>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</si>
  <si>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</si>
  <si>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</si>
  <si>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</si>
  <si>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</si>
  <si>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</si>
  <si>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</si>
  <si>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</si>
  <si>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</si>
  <si>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</si>
  <si>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</si>
  <si>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</si>
  <si>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</si>
  <si>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</si>
  <si>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</si>
  <si>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</si>
  <si>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</si>
  <si>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</si>
  <si>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</si>
  <si>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</si>
  <si>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</si>
  <si>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</si>
  <si>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</si>
  <si>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</si>
  <si>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</si>
  <si>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</si>
  <si>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</si>
  <si>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</si>
  <si>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</si>
  <si>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</si>
  <si>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</si>
  <si>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</si>
  <si>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</si>
  <si>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</si>
  <si>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</si>
  <si>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</si>
  <si>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</si>
  <si>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</si>
  <si>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</si>
  <si>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</si>
  <si>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</si>
  <si>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</si>
  <si>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</si>
  <si>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</si>
  <si>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</si>
  <si>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</si>
  <si>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</si>
  <si>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</si>
  <si>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</si>
  <si>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</si>
  <si>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</si>
  <si>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</si>
  <si>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</si>
  <si>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</si>
  <si>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</si>
  <si>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</si>
  <si>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</si>
  <si>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</si>
  <si>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</si>
  <si>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</si>
  <si>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</si>
  <si>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</si>
  <si>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</si>
  <si>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</si>
  <si>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</si>
  <si>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</si>
  <si>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</si>
  <si>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</si>
  <si>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</si>
  <si>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</si>
  <si>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</si>
  <si>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</si>
  <si>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</si>
  <si>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</si>
  <si>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</si>
  <si>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</si>
  <si>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</si>
  <si>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</si>
  <si>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</si>
  <si>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</si>
  <si>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</si>
  <si>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</si>
  <si>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</si>
  <si>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</si>
  <si>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</si>
  <si>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</si>
  <si>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</si>
  <si>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</si>
  <si>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</si>
  <si>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</si>
  <si>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</si>
  <si>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</si>
  <si>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</si>
  <si>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</si>
  <si>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</si>
  <si>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</si>
  <si>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</si>
  <si>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</si>
  <si>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</si>
  <si>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</si>
  <si>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</si>
  <si>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</si>
  <si>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</si>
  <si>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</si>
  <si>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</si>
  <si>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</si>
  <si>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</si>
  <si>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</si>
  <si>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</si>
  <si>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</si>
  <si>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</si>
  <si>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</si>
  <si>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</si>
  <si>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</si>
  <si>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</si>
  <si>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</si>
  <si>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</si>
  <si>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</si>
  <si>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</si>
  <si>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</si>
  <si>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</si>
  <si>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</si>
  <si>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</si>
  <si>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</si>
  <si>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</si>
  <si>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</si>
  <si>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</si>
  <si>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</si>
  <si>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</si>
  <si>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</si>
  <si>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</si>
  <si>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</si>
  <si>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</si>
  <si>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</si>
  <si>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</si>
  <si>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</si>
  <si>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</si>
  <si>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</si>
  <si>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</si>
  <si>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</si>
  <si>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</si>
  <si>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</si>
  <si>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</si>
  <si>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</si>
  <si>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</si>
  <si>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</si>
  <si>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</si>
  <si>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</si>
  <si>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</si>
  <si>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</si>
  <si>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</si>
  <si>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</si>
  <si>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</si>
  <si>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</si>
  <si>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</si>
  <si>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</si>
  <si>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</si>
  <si>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</si>
  <si>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</si>
  <si>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</si>
  <si>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</si>
  <si>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</si>
  <si>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</si>
  <si>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</si>
  <si>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</si>
  <si>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</si>
  <si>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</si>
  <si>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</si>
  <si>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</si>
  <si>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</si>
  <si>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</si>
  <si>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</si>
  <si>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</si>
  <si>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</si>
  <si>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</si>
  <si>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</si>
  <si>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</si>
  <si>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</si>
  <si>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</si>
  <si>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</si>
  <si>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</si>
  <si>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</si>
  <si>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</si>
  <si>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</si>
  <si>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</si>
  <si>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</si>
  <si>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</si>
  <si>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</si>
  <si>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</si>
  <si>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</si>
  <si>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</si>
  <si>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</si>
  <si>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</si>
  <si>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</si>
  <si>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</si>
  <si>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</si>
  <si>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</si>
  <si>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</si>
  <si>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</si>
  <si>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</si>
  <si>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</si>
  <si>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</si>
  <si>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</si>
  <si>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</si>
  <si>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</si>
  <si>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</si>
  <si>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</si>
  <si>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</si>
  <si>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</si>
  <si>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</si>
  <si>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</si>
  <si>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</si>
  <si>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</si>
  <si>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</si>
  <si>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</si>
  <si>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</si>
  <si>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</si>
  <si>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</si>
  <si>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</si>
  <si>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</si>
  <si>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</si>
  <si>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</si>
  <si>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</si>
  <si>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</si>
  <si>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</si>
  <si>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</si>
  <si>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</si>
  <si>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</si>
  <si>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</si>
  <si>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</si>
  <si>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</si>
  <si>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</si>
  <si>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</si>
  <si>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</si>
  <si>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</si>
  <si>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</si>
  <si>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</si>
  <si>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</si>
  <si>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</si>
  <si>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</si>
  <si>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</si>
  <si>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</si>
  <si>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</si>
  <si>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</si>
  <si>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</si>
  <si>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</si>
  <si>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</si>
  <si>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</si>
  <si>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</si>
  <si>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</si>
  <si>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</si>
  <si>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</si>
  <si>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</si>
  <si>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</si>
  <si>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</si>
  <si>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</si>
  <si>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</si>
  <si>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</si>
  <si>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</si>
  <si>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</si>
  <si>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</si>
  <si>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</si>
  <si>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</si>
  <si>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</si>
  <si>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</si>
  <si>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</si>
  <si>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</si>
  <si>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</si>
  <si>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</si>
  <si>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</si>
  <si>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</si>
  <si>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</si>
  <si>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</si>
  <si>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</si>
  <si>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</si>
  <si>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</si>
  <si>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</si>
  <si>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</si>
  <si>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</si>
  <si>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</si>
  <si>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</si>
  <si>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</si>
  <si>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</si>
  <si>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</si>
  <si>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</si>
  <si>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</si>
  <si>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</si>
  <si>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</si>
  <si>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</si>
  <si>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</si>
  <si>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</si>
  <si>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</si>
  <si>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</si>
  <si>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</si>
  <si>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</si>
  <si>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</si>
  <si>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</si>
  <si>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</si>
  <si>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</si>
  <si>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</si>
  <si>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</si>
  <si>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</si>
  <si>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</si>
  <si>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</si>
  <si>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</si>
  <si>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</si>
  <si>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</si>
  <si>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</si>
  <si>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</si>
  <si>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</si>
  <si>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</si>
  <si>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</si>
  <si>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</si>
  <si>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</si>
  <si>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</si>
  <si>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</si>
  <si>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</si>
  <si>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</si>
  <si>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</si>
  <si>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</si>
  <si>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</si>
  <si>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</si>
  <si>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</si>
  <si>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</si>
  <si>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</si>
  <si>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</si>
  <si>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</si>
  <si>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</si>
  <si>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</si>
  <si>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</si>
  <si>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</si>
  <si>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</si>
  <si>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</si>
  <si>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</si>
  <si>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</si>
  <si>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</si>
  <si>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</si>
  <si>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</si>
  <si>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</si>
  <si>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</si>
  <si>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</si>
  <si>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</si>
  <si>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</si>
  <si>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</si>
  <si>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</si>
  <si>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</si>
  <si>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</si>
  <si>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</si>
  <si>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</si>
  <si>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</si>
  <si>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</si>
  <si>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</si>
  <si>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</si>
  <si>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</si>
  <si>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</si>
  <si>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</si>
  <si>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</si>
  <si>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</si>
  <si>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</si>
  <si>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</si>
  <si>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</si>
  <si>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</si>
  <si>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</si>
  <si>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</si>
  <si>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</si>
  <si>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</si>
  <si>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</si>
  <si>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</si>
  <si>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</si>
  <si>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</si>
  <si>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</si>
  <si>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</si>
  <si>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</si>
  <si>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</si>
  <si>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</si>
  <si>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</si>
  <si>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</si>
  <si>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</si>
  <si>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</si>
  <si>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</si>
  <si>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</si>
  <si>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</si>
  <si>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</si>
  <si>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</si>
  <si>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</si>
  <si>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</si>
  <si>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</si>
  <si>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</si>
  <si>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</si>
  <si>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</si>
  <si>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</si>
  <si>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</si>
  <si>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</si>
  <si>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</si>
  <si>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</si>
  <si>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</si>
  <si>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</si>
  <si>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</si>
  <si>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</si>
  <si>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</si>
  <si>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</si>
  <si>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</si>
  <si>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</si>
  <si>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</si>
  <si>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</si>
  <si>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</si>
  <si>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</si>
  <si>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</si>
  <si>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</si>
  <si>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</si>
  <si>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</si>
  <si>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</si>
  <si>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</si>
  <si>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</si>
  <si>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</si>
  <si>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</si>
  <si>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</si>
  <si>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</si>
  <si>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</si>
  <si>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</si>
  <si>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</si>
  <si>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</si>
  <si>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</si>
  <si>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</si>
  <si>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</si>
  <si>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</si>
  <si>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</si>
  <si>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</si>
  <si>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</si>
  <si>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</si>
  <si>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</si>
  <si>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</si>
  <si>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</si>
  <si>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</si>
  <si>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</si>
  <si>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</si>
  <si>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</si>
  <si>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</si>
  <si>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</si>
  <si>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</si>
  <si>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</si>
  <si>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</si>
  <si>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</si>
  <si>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</si>
  <si>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</si>
  <si>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</si>
  <si>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</si>
  <si>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</si>
  <si>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</si>
  <si>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</si>
  <si>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</si>
  <si>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</si>
  <si>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</si>
  <si>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</si>
  <si>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</si>
  <si>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</si>
  <si>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</si>
  <si>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</si>
  <si>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</si>
  <si>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</si>
  <si>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</si>
  <si>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</si>
  <si>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</si>
  <si>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</si>
  <si>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</si>
  <si>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</si>
  <si>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</si>
  <si>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</si>
  <si>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</si>
  <si>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</si>
  <si>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</si>
  <si>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</si>
  <si>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</si>
  <si>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</si>
  <si>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</si>
  <si>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</si>
  <si>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</si>
  <si>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</si>
  <si>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</si>
  <si>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</si>
  <si>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</si>
  <si>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</si>
  <si>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</si>
  <si>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</si>
  <si>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</si>
  <si>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</si>
  <si>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</si>
  <si>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</si>
  <si>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</si>
  <si>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</si>
  <si>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</si>
  <si>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</si>
  <si>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</si>
  <si>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</si>
  <si>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</si>
  <si>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</si>
  <si>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</si>
  <si>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</si>
  <si>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</si>
  <si>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</si>
  <si>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</si>
  <si>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</si>
  <si>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</si>
  <si>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</si>
  <si>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</si>
  <si>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</si>
  <si>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</si>
  <si>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</si>
  <si>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</si>
  <si>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</si>
  <si>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</si>
  <si>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</si>
  <si>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</si>
  <si>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</si>
  <si>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</si>
  <si>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</si>
  <si>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</si>
  <si>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</si>
  <si>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</si>
  <si>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</si>
  <si>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</si>
  <si>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</si>
  <si>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</si>
  <si>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</si>
  <si>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</si>
  <si>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</si>
  <si>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</si>
  <si>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</si>
  <si>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</si>
  <si>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</si>
  <si>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</si>
  <si>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</si>
  <si>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</si>
  <si>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</si>
  <si>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</si>
  <si>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</si>
  <si>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</si>
  <si>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</si>
  <si>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</si>
  <si>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</si>
  <si>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</si>
  <si>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</si>
  <si>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</si>
  <si>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</si>
  <si>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</si>
  <si>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</si>
  <si>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</si>
  <si>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</si>
  <si>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</si>
  <si>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</si>
  <si>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</si>
  <si>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</si>
  <si>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</si>
  <si>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</si>
  <si>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</si>
  <si>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</si>
  <si>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</si>
  <si>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</si>
  <si>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</si>
  <si>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</si>
  <si>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</si>
  <si>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</si>
  <si>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</si>
  <si>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</si>
  <si>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</si>
  <si>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</si>
  <si>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</si>
  <si>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</si>
  <si>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</si>
  <si>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</si>
  <si>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</si>
  <si>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</si>
  <si>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</si>
  <si>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</si>
  <si>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</si>
  <si>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</si>
  <si>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</si>
  <si>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</si>
  <si>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</si>
  <si>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</si>
  <si>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</si>
  <si>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</si>
  <si>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</si>
  <si>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</si>
  <si>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</si>
  <si>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</si>
  <si>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</si>
  <si>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</si>
  <si>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</si>
  <si>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</si>
  <si>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</si>
  <si>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</si>
  <si>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</si>
  <si>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</si>
  <si>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</si>
  <si>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</si>
  <si>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</si>
  <si>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</si>
  <si>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</si>
  <si>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</si>
  <si>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</si>
  <si>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</si>
  <si>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</si>
  <si>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</si>
  <si>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</si>
  <si>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</si>
  <si>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</si>
  <si>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</si>
  <si>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</si>
  <si>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</si>
  <si>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</si>
  <si>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</si>
  <si>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</si>
  <si>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</si>
  <si>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</si>
  <si>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</si>
  <si>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</si>
  <si>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</si>
  <si>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</si>
  <si>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</si>
  <si>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</si>
  <si>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</si>
  <si>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</si>
  <si>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</si>
  <si>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</si>
  <si>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</si>
  <si>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</si>
  <si>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</si>
  <si>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</si>
  <si>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</si>
  <si>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</si>
  <si>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</si>
  <si>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</si>
  <si>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</si>
  <si>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</si>
  <si>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</si>
  <si>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</si>
  <si>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</si>
  <si>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</si>
  <si>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</si>
  <si>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</si>
  <si>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</si>
  <si>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</si>
  <si>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</si>
  <si>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</si>
  <si>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</si>
  <si>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</si>
  <si>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</si>
  <si>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</si>
  <si>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</si>
  <si>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</si>
  <si>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</si>
  <si>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</si>
  <si>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</si>
  <si>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</si>
  <si>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</si>
  <si>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</si>
  <si>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</si>
  <si>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</si>
  <si>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</si>
  <si>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</si>
  <si>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</si>
  <si>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</si>
  <si>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</si>
  <si>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</si>
  <si>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</si>
  <si>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</si>
  <si>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</si>
  <si>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</si>
  <si>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</si>
  <si>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</si>
  <si>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</si>
  <si>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</si>
  <si>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</si>
  <si>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</si>
  <si>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</si>
  <si>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</si>
  <si>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</si>
  <si>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</si>
  <si>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</si>
  <si>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</si>
  <si>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</si>
  <si>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</si>
  <si>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</si>
  <si>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</si>
  <si>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</si>
  <si>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</si>
  <si>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</si>
  <si>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</si>
  <si>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</si>
  <si>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</si>
  <si>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</si>
  <si>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</si>
  <si>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</si>
  <si>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</si>
  <si>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</si>
  <si>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</si>
  <si>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</si>
  <si>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</si>
  <si>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</si>
  <si>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</si>
  <si>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</si>
  <si>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</si>
  <si>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</si>
  <si>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</si>
  <si>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</si>
  <si>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</si>
  <si>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</si>
  <si>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</si>
  <si>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</si>
  <si>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</si>
  <si>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</si>
  <si>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</si>
  <si>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</si>
  <si>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</si>
  <si>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</si>
  <si>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</si>
  <si>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</si>
  <si>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</si>
  <si>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</si>
  <si>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</si>
  <si>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</si>
  <si>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</si>
  <si>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</si>
  <si>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</si>
  <si>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</si>
  <si>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</si>
  <si>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</si>
  <si>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</si>
  <si>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</si>
  <si>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</si>
  <si>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</si>
  <si>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</si>
  <si>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</si>
  <si>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</si>
  <si>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</si>
  <si>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</si>
  <si>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</si>
  <si>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</si>
  <si>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</si>
  <si>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</si>
  <si>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</si>
  <si>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</si>
  <si>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</si>
  <si>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</si>
  <si>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</si>
  <si>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</si>
  <si>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</si>
  <si>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</si>
  <si>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</si>
  <si>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</si>
  <si>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</si>
  <si>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</si>
  <si>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</si>
  <si>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</si>
  <si>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</si>
  <si>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</si>
  <si>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</si>
  <si>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</si>
  <si>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</si>
  <si>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</si>
  <si>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</si>
  <si>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</si>
  <si>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</si>
  <si>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</si>
  <si>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</si>
  <si>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</si>
  <si>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</si>
  <si>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</si>
  <si>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</si>
  <si>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</si>
  <si>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</si>
  <si>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</si>
  <si>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</si>
  <si>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</si>
  <si>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</si>
  <si>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</si>
  <si>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</si>
  <si>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</si>
  <si>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</si>
  <si>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</si>
  <si>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</si>
  <si>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</si>
  <si>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</si>
  <si>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</si>
  <si>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</si>
  <si>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</si>
  <si>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</si>
  <si>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</si>
  <si>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</si>
  <si>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</si>
  <si>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</si>
  <si>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</si>
  <si>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</si>
  <si>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</si>
  <si>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</si>
  <si>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</si>
  <si>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</si>
  <si>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</si>
  <si>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</si>
  <si>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</si>
  <si>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</si>
  <si>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</si>
  <si>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</si>
  <si>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</si>
  <si>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</si>
  <si>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</si>
  <si>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</si>
  <si>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</si>
  <si>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</si>
  <si>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</si>
  <si>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</si>
  <si>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</si>
  <si>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</si>
  <si>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</si>
  <si>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</si>
  <si>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</si>
  <si>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</si>
  <si>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</si>
  <si>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</si>
  <si>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</si>
  <si>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</si>
  <si>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</si>
  <si>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</si>
  <si>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</si>
  <si>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</si>
  <si>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</si>
  <si>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</si>
  <si>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</si>
  <si>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</si>
  <si>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</si>
  <si>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</si>
  <si>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</si>
  <si>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</si>
  <si>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</si>
  <si>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</si>
  <si>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</si>
  <si>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</si>
  <si>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</si>
  <si>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</si>
  <si>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</si>
  <si>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</si>
  <si>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</si>
  <si>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</si>
  <si>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</si>
  <si>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</si>
  <si>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</si>
  <si>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</si>
  <si>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</si>
  <si>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</si>
  <si>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</si>
  <si>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</si>
  <si>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</si>
  <si>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</si>
  <si>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</si>
  <si>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</si>
  <si>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</si>
  <si>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</si>
  <si>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</si>
  <si>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</si>
  <si>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</si>
  <si>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</si>
  <si>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</si>
  <si>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</si>
  <si>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</si>
  <si>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</si>
  <si>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</si>
  <si>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</si>
  <si>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</si>
  <si>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</si>
  <si>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</si>
  <si>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</si>
  <si>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</si>
  <si>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</si>
  <si>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</si>
  <si>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</si>
  <si>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</si>
  <si>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</si>
  <si>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</si>
  <si>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</si>
  <si>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</si>
  <si>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</si>
  <si>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</si>
  <si>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</si>
  <si>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</si>
  <si>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</si>
  <si>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</si>
  <si>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</si>
  <si>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</si>
  <si>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</si>
  <si>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</si>
  <si>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</si>
  <si>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</si>
  <si>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</si>
  <si>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</si>
  <si>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</si>
  <si>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</si>
  <si>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</si>
  <si>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</si>
  <si>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</si>
  <si>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</si>
  <si>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</si>
  <si>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</si>
  <si>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</si>
  <si>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</si>
  <si>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</si>
  <si>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</si>
  <si>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</si>
  <si>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</si>
  <si>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</si>
  <si>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</si>
  <si>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</si>
  <si>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</si>
  <si>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</si>
  <si>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</si>
  <si>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</si>
  <si>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</si>
  <si>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</si>
  <si>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</si>
  <si>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</si>
  <si>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</si>
  <si>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</si>
  <si>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</si>
  <si>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</si>
  <si>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</si>
  <si>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</si>
  <si>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</si>
  <si>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</si>
  <si>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</si>
  <si>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</si>
  <si>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</si>
  <si>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</si>
  <si>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</si>
  <si>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</si>
  <si>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</si>
  <si>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</si>
  <si>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</si>
  <si>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</si>
  <si>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</si>
  <si>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</si>
  <si>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</si>
  <si>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</si>
  <si>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</si>
  <si>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</si>
  <si>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</si>
  <si>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</si>
  <si>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</si>
  <si>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</si>
  <si>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</si>
  <si>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</si>
  <si>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</si>
  <si>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</si>
  <si>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</si>
  <si>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</si>
  <si>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</si>
  <si>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</si>
  <si>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</si>
  <si>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</si>
  <si>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</si>
  <si>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</si>
  <si>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</si>
  <si>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</si>
  <si>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</si>
  <si>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</si>
  <si>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</si>
  <si>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</si>
  <si>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</si>
  <si>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</si>
  <si>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</si>
  <si>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</si>
  <si>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</si>
  <si>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</si>
  <si>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</si>
  <si>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</si>
  <si>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</si>
  <si>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</si>
  <si>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</si>
  <si>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</si>
  <si>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</si>
  <si>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</si>
  <si>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</si>
  <si>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</si>
  <si>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</si>
  <si>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</si>
  <si>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</si>
  <si>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</si>
  <si>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</si>
  <si>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</si>
  <si>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</si>
  <si>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</si>
  <si>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</si>
  <si>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</si>
  <si>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</si>
  <si>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</si>
  <si>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</si>
  <si>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</si>
  <si>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</si>
  <si>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</si>
  <si>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</si>
  <si>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</si>
  <si>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</si>
  <si>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</si>
  <si>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</si>
  <si>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</si>
  <si>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</si>
  <si>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</si>
  <si>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</si>
  <si>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</si>
  <si>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</si>
  <si>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</si>
  <si>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</si>
  <si>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</si>
  <si>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</si>
  <si>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</si>
  <si>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</si>
  <si>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</si>
  <si>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</si>
  <si>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</si>
  <si>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</si>
  <si>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</si>
  <si>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</si>
  <si>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</si>
  <si>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</si>
  <si>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</si>
  <si>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</si>
  <si>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</si>
  <si>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</si>
  <si>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</si>
  <si>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</si>
  <si>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</si>
  <si>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</si>
  <si>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</si>
  <si>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</si>
  <si>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</si>
  <si>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</si>
  <si>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</si>
  <si>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</si>
  <si>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</si>
  <si>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</si>
  <si>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</si>
  <si>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</si>
  <si>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</si>
  <si>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</si>
  <si>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</si>
  <si>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</si>
  <si>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</si>
  <si>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</si>
  <si>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</si>
  <si>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</si>
  <si>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</si>
  <si>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</si>
  <si>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</si>
  <si>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</si>
  <si>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</si>
  <si>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</si>
  <si>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</si>
  <si>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</si>
  <si>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</si>
  <si>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</si>
  <si>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</si>
  <si>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</si>
  <si>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</si>
  <si>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</si>
  <si>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</si>
  <si>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</si>
  <si>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</si>
  <si>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</si>
  <si>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</si>
  <si>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</si>
  <si>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</si>
  <si>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</si>
  <si>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</si>
  <si>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</si>
  <si>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</si>
  <si>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</si>
  <si>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</si>
  <si>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</si>
  <si>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</si>
  <si>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</si>
  <si>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</si>
  <si>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</si>
  <si>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</si>
  <si>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</si>
  <si>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</si>
  <si>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</si>
  <si>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</si>
  <si>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</si>
  <si>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</si>
  <si>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</si>
  <si>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</si>
  <si>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</si>
  <si>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</si>
  <si>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</si>
  <si>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</si>
  <si>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</si>
  <si>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</si>
  <si>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</si>
  <si>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</si>
  <si>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</si>
  <si>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</si>
  <si>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</si>
  <si>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</si>
  <si>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</si>
  <si>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</si>
  <si>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</si>
  <si>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</si>
  <si>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</si>
  <si>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</si>
  <si>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</si>
  <si>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</si>
  <si>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</si>
  <si>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</si>
  <si>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</si>
  <si>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</si>
  <si>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</si>
  <si>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</si>
  <si>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</si>
  <si>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</si>
  <si>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</si>
  <si>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</si>
  <si>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</si>
  <si>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</si>
  <si>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</si>
  <si>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</si>
  <si>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</si>
  <si>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</si>
  <si>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</si>
  <si>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</si>
  <si>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</si>
  <si>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</si>
  <si>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</si>
  <si>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</si>
  <si>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</si>
  <si>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</si>
  <si>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</si>
  <si>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</si>
  <si>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</si>
  <si>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</si>
  <si>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</si>
  <si>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</si>
  <si>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</si>
  <si>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</si>
  <si>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</si>
  <si>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</si>
  <si>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</si>
  <si>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</si>
  <si>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</si>
  <si>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</si>
  <si>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</si>
  <si>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</si>
  <si>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</si>
  <si>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</si>
  <si>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</si>
  <si>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</si>
  <si>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</si>
  <si>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</si>
  <si>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</si>
  <si>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</si>
  <si>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</si>
  <si>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</si>
  <si>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</si>
  <si>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</si>
  <si>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</si>
  <si>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</si>
  <si>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</si>
  <si>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</si>
  <si>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</si>
  <si>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</si>
  <si>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</si>
  <si>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</si>
  <si>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</si>
  <si>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</si>
  <si>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</si>
  <si>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</si>
  <si>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</si>
  <si>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</si>
  <si>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</si>
  <si>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</si>
  <si>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</si>
  <si>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</si>
  <si>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</si>
  <si>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</si>
  <si>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</si>
  <si>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</si>
  <si>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</si>
  <si>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</si>
  <si>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</si>
  <si>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</si>
  <si>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</si>
  <si>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</si>
  <si>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</si>
  <si>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</si>
  <si>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</si>
  <si>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</si>
  <si>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</si>
  <si>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</si>
  <si>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</si>
  <si>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</si>
  <si>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</si>
  <si>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</si>
  <si>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</si>
  <si>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</si>
  <si>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</si>
  <si>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</si>
  <si>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</si>
  <si>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</si>
  <si>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</si>
  <si>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</si>
  <si>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</si>
  <si>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</si>
  <si>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</si>
  <si>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</si>
  <si>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</si>
  <si>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</si>
  <si>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</si>
  <si>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</si>
  <si>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</si>
  <si>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</si>
  <si>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</si>
  <si>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</si>
  <si>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</si>
  <si>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</si>
  <si>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</si>
  <si>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</si>
  <si>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</si>
  <si>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</si>
  <si>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</si>
  <si>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</si>
  <si>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</si>
  <si>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</si>
  <si>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</si>
  <si>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</si>
  <si>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</si>
  <si>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</si>
  <si>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</si>
  <si>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</si>
  <si>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</si>
  <si>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</si>
  <si>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</si>
  <si>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</si>
  <si>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</si>
  <si>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</si>
  <si>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</si>
  <si>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</si>
  <si>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</si>
  <si>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</si>
  <si>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</si>
  <si>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</si>
  <si>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</si>
  <si>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</si>
  <si>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</si>
  <si>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</si>
  <si>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</si>
  <si>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</si>
  <si>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</si>
  <si>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</si>
  <si>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</si>
  <si>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</si>
  <si>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</si>
  <si>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</si>
  <si>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</si>
  <si>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</si>
  <si>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</si>
  <si>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</si>
  <si>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</si>
  <si>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</si>
  <si>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</si>
  <si>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</si>
  <si>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</si>
  <si>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</si>
  <si>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</si>
  <si>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</si>
  <si>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</si>
  <si>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</si>
  <si>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</si>
  <si>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</si>
  <si>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</si>
  <si>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</si>
  <si>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</si>
  <si>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</si>
  <si>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</si>
  <si>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</si>
  <si>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</si>
  <si>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</si>
  <si>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</si>
  <si>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</si>
  <si>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</si>
  <si>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</si>
  <si>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</si>
  <si>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</si>
  <si>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</si>
  <si>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</si>
  <si>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</si>
  <si>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</si>
  <si>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</si>
  <si>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</si>
  <si>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</si>
  <si>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</si>
  <si>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</si>
  <si>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</si>
  <si>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</si>
  <si>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</si>
  <si>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</si>
  <si>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</si>
  <si>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</si>
  <si>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</si>
  <si>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</si>
  <si>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</si>
  <si>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</si>
  <si>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</si>
  <si>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</si>
  <si>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</si>
  <si>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</si>
  <si>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</si>
  <si>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</si>
  <si>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</si>
  <si>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</si>
  <si>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</si>
  <si>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</si>
  <si>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</si>
  <si>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</si>
  <si>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</si>
  <si>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</si>
  <si>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</si>
  <si>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</si>
  <si>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</si>
  <si>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</si>
  <si>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</si>
  <si>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</si>
  <si>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</si>
  <si>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</si>
  <si>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</si>
  <si>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</si>
  <si>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</si>
  <si>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</si>
  <si>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</si>
  <si>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</si>
  <si>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</si>
  <si>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</si>
  <si>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</si>
  <si>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</si>
  <si>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</si>
  <si>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</si>
  <si>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</si>
  <si>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</si>
  <si>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</si>
  <si>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</si>
  <si>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</si>
  <si>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</si>
  <si>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</si>
  <si>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</si>
  <si>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</si>
  <si>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</si>
  <si>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</si>
  <si>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</si>
  <si>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</si>
  <si>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</si>
  <si>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</si>
  <si>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</si>
  <si>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</si>
  <si>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</si>
  <si>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</si>
  <si>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</si>
  <si>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</si>
  <si>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</si>
  <si>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</si>
  <si>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</si>
  <si>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</si>
  <si>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</si>
  <si>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</si>
  <si>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</si>
  <si>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</si>
  <si>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</si>
  <si>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</si>
  <si>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</si>
  <si>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</si>
  <si>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</si>
  <si>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</si>
  <si>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</si>
  <si>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</si>
  <si>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</si>
  <si>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</si>
  <si>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</si>
  <si>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</si>
  <si>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</si>
  <si>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</si>
  <si>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</si>
  <si>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</si>
  <si>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</si>
  <si>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</si>
  <si>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</si>
  <si>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</si>
  <si>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</si>
  <si>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</si>
  <si>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</si>
  <si>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</si>
  <si>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</si>
  <si>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</si>
  <si>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</si>
  <si>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</si>
  <si>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</si>
  <si>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</si>
  <si>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</si>
  <si>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</si>
  <si>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</si>
  <si>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</si>
  <si>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</si>
  <si>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</si>
  <si>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</si>
  <si>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</si>
  <si>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</si>
  <si>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</si>
  <si>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</si>
  <si>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</si>
  <si>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</si>
  <si>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</si>
  <si>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</si>
  <si>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</si>
  <si>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</si>
  <si>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</si>
  <si>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</si>
  <si>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</si>
  <si>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</si>
  <si>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</si>
  <si>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</si>
  <si>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</si>
  <si>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</si>
  <si>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</si>
  <si>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</si>
  <si>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</si>
  <si>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</si>
  <si>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</si>
  <si>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</si>
  <si>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</si>
  <si>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</si>
  <si>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</si>
  <si>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</si>
  <si>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</si>
  <si>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</si>
  <si>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</si>
  <si>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</si>
  <si>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</si>
  <si>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</si>
  <si>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</si>
  <si>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</si>
  <si>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</si>
  <si>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</si>
  <si>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</si>
  <si>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</si>
  <si>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</si>
  <si>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</si>
  <si>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</si>
  <si>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</si>
  <si>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</si>
  <si>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</si>
  <si>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</si>
  <si>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</si>
  <si>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</si>
  <si>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</si>
  <si>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</si>
  <si>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</si>
  <si>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</si>
  <si>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</si>
  <si>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</si>
  <si>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</si>
  <si>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</si>
  <si>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</si>
  <si>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</si>
  <si>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</si>
  <si>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</si>
  <si>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</si>
  <si>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</si>
  <si>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</si>
  <si>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</si>
  <si>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</si>
  <si>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</si>
  <si>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</si>
  <si>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</si>
  <si>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</si>
  <si>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</si>
  <si>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</si>
  <si>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</si>
  <si>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</si>
  <si>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</si>
  <si>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</si>
  <si>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</si>
  <si>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</si>
  <si>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</si>
  <si>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</si>
  <si>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</si>
  <si>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</si>
  <si>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</si>
  <si>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</si>
  <si>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</si>
  <si>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</si>
  <si>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</si>
  <si>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</si>
  <si>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</si>
  <si>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</si>
  <si>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</si>
  <si>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</si>
  <si>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</si>
  <si>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</si>
  <si>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</si>
  <si>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</si>
  <si>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</si>
  <si>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</si>
  <si>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</si>
  <si>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</si>
  <si>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</si>
  <si>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</si>
  <si>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</si>
  <si>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</si>
  <si>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</si>
  <si>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</si>
  <si>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</si>
  <si>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</si>
  <si>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</si>
  <si>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</si>
  <si>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</si>
  <si>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</si>
  <si>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</si>
  <si>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</si>
  <si>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</si>
  <si>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</si>
  <si>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</si>
  <si>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</si>
  <si>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</si>
  <si>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</si>
  <si>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</si>
  <si>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</si>
  <si>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</si>
  <si>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</si>
  <si>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</si>
  <si>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</si>
  <si>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</si>
  <si>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</si>
  <si>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</si>
  <si>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</si>
  <si>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</si>
  <si>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</si>
  <si>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</si>
  <si>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</si>
  <si>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</si>
  <si>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</si>
  <si>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</si>
  <si>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</si>
  <si>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</si>
  <si>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</si>
  <si>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</si>
  <si>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</si>
  <si>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</si>
  <si>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</si>
  <si>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</si>
  <si>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</si>
  <si>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</si>
  <si>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</si>
  <si>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</si>
  <si>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</si>
  <si>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</si>
  <si>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</si>
  <si>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</si>
  <si>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</si>
  <si>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</si>
  <si>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</si>
  <si>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</si>
  <si>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</si>
  <si>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</si>
  <si>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</si>
  <si>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</si>
  <si>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</si>
  <si>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</si>
  <si>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</si>
  <si>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</si>
  <si>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</si>
  <si>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</si>
  <si>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</si>
  <si>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</si>
  <si>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</si>
  <si>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</si>
  <si>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</si>
  <si>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</si>
  <si>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</si>
  <si>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</si>
  <si>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</si>
  <si>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</si>
  <si>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</si>
  <si>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</si>
  <si>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</si>
  <si>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</si>
  <si>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</si>
  <si>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</si>
  <si>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</si>
  <si>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</si>
  <si>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</si>
  <si>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</si>
  <si>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</si>
  <si>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</si>
  <si>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</si>
  <si>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</si>
  <si>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</si>
  <si>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</si>
  <si>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</si>
  <si>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</si>
  <si>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</si>
  <si>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</si>
  <si>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</si>
  <si>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</si>
  <si>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</si>
  <si>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</si>
  <si>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</si>
  <si>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</si>
  <si>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</si>
  <si>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</si>
  <si>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</si>
  <si>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</si>
  <si>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</si>
  <si>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</si>
  <si>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</si>
  <si>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</si>
  <si>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</si>
  <si>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</si>
  <si>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</si>
  <si>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</si>
  <si>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</si>
  <si>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</si>
  <si>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</si>
  <si>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</si>
  <si>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</si>
  <si>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</si>
  <si>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</si>
  <si>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</si>
  <si>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</si>
  <si>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</si>
  <si>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</si>
  <si>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</si>
  <si>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</si>
  <si>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</si>
  <si>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</si>
  <si>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</si>
  <si>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</si>
  <si>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</si>
  <si>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</si>
  <si>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</si>
  <si>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</si>
  <si>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</si>
  <si>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</si>
  <si>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</si>
  <si>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</si>
  <si>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</si>
  <si>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</si>
  <si>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</si>
  <si>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</si>
  <si>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</si>
  <si>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</si>
  <si>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</si>
  <si>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</si>
  <si>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</si>
  <si>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</si>
  <si>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</si>
  <si>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</si>
  <si>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</si>
  <si>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</si>
  <si>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</si>
  <si>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</si>
  <si>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</si>
  <si>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</si>
  <si>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</si>
  <si>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</si>
  <si>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</si>
  <si>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</si>
  <si>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</si>
  <si>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</si>
  <si>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</si>
  <si>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</si>
  <si>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</si>
  <si>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</si>
  <si>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</si>
  <si>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</si>
  <si>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</si>
  <si>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</si>
  <si>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</si>
  <si>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</si>
  <si>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</si>
  <si>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</si>
  <si>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</si>
  <si>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</si>
  <si>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</si>
  <si>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</si>
  <si>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</si>
  <si>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</si>
  <si>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</si>
  <si>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</si>
  <si>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</si>
  <si>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</si>
  <si>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</si>
  <si>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</si>
  <si>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</si>
  <si>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</si>
  <si>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</si>
  <si>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</si>
  <si>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</si>
  <si>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</si>
  <si>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</si>
  <si>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</si>
  <si>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</si>
  <si>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</si>
  <si>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</si>
  <si>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</si>
  <si>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</si>
  <si>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</si>
  <si>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</si>
  <si>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</si>
  <si>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</si>
  <si>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</si>
  <si>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</si>
  <si>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</si>
  <si>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</si>
  <si>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</si>
  <si>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</si>
  <si>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</si>
  <si>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</si>
  <si>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</si>
  <si>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</si>
  <si>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</si>
  <si>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</si>
  <si>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</si>
  <si>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</si>
  <si>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</si>
  <si>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</si>
  <si>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</si>
  <si>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</si>
  <si>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</si>
  <si>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</si>
  <si>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</si>
  <si>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</si>
  <si>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</si>
  <si>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</si>
  <si>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</si>
  <si>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</si>
  <si>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</si>
  <si>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</si>
  <si>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</si>
  <si>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</si>
  <si>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</si>
  <si>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</si>
  <si>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</si>
  <si>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</si>
  <si>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</si>
  <si>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</si>
  <si>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</si>
  <si>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</si>
  <si>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</si>
  <si>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</si>
  <si>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</si>
  <si>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</si>
  <si>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</si>
  <si>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</si>
  <si>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</si>
  <si>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</si>
  <si>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</si>
  <si>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</si>
  <si>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</si>
  <si>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</si>
  <si>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</si>
  <si>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</si>
  <si>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</si>
  <si>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</si>
  <si>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</si>
  <si>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</si>
  <si>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</si>
  <si>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</si>
  <si>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</si>
  <si>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</si>
  <si>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</si>
  <si>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</si>
  <si>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</si>
  <si>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</si>
  <si>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</si>
  <si>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</si>
  <si>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</si>
  <si>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</si>
  <si>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</si>
  <si>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</si>
  <si>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</si>
  <si>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</si>
  <si>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</si>
  <si>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</si>
  <si>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</si>
  <si>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</si>
  <si>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</si>
  <si>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</si>
  <si>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</si>
  <si>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</si>
  <si>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</si>
  <si>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</si>
  <si>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</si>
  <si>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</si>
  <si>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</si>
  <si>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</si>
  <si>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</si>
  <si>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</si>
  <si>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</si>
  <si>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</si>
  <si>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</si>
  <si>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</si>
  <si>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</si>
  <si>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</si>
  <si>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</si>
  <si>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</si>
  <si>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</si>
  <si>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</si>
  <si>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</si>
  <si>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</si>
  <si>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</si>
  <si>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</si>
  <si>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</si>
  <si>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</si>
  <si>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</si>
  <si>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</si>
  <si>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</si>
  <si>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</si>
  <si>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</si>
  <si>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</si>
  <si>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</si>
  <si>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</si>
  <si>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</si>
  <si>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</si>
  <si>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</si>
  <si>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</si>
  <si>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</si>
  <si>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</si>
  <si>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</si>
  <si>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</si>
  <si>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</si>
  <si>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</si>
  <si>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</si>
  <si>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</si>
  <si>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</si>
  <si>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</si>
  <si>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</si>
  <si>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</si>
  <si>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</si>
  <si>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</si>
  <si>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</si>
  <si>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</si>
  <si>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</si>
  <si>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</si>
  <si>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</si>
  <si>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</si>
  <si>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</si>
  <si>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</si>
  <si>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</si>
  <si>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</si>
  <si>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</si>
  <si>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</si>
  <si>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</si>
  <si>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</si>
  <si>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</si>
  <si>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</si>
  <si>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</si>
  <si>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</si>
  <si>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</si>
  <si>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</si>
  <si>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</si>
  <si>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</si>
  <si>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</si>
  <si>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</si>
  <si>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</si>
  <si>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</si>
  <si>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</si>
  <si>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</si>
  <si>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</si>
  <si>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</si>
  <si>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</si>
  <si>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</si>
  <si>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</si>
  <si>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</si>
  <si>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</si>
  <si>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</si>
  <si>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</si>
  <si>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</si>
  <si>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</si>
  <si>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</si>
  <si>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</si>
  <si>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</si>
  <si>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</si>
  <si>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</si>
  <si>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</si>
  <si>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</si>
  <si>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</si>
  <si>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</si>
  <si>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</si>
  <si>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</si>
  <si>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</si>
  <si>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</si>
  <si>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</si>
  <si>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</si>
  <si>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</si>
  <si>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</si>
  <si>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</si>
  <si>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</si>
  <si>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</si>
  <si>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</si>
  <si>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</si>
  <si>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</si>
  <si>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</si>
  <si>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</si>
  <si>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</si>
  <si>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</si>
  <si>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</si>
  <si>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</si>
  <si>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</si>
  <si>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</si>
  <si>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</si>
  <si>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</si>
  <si>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</si>
  <si>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</si>
  <si>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</si>
  <si>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</si>
  <si>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</si>
  <si>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</si>
  <si>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</si>
  <si>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</si>
  <si>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</si>
  <si>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</si>
  <si>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</si>
  <si>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</si>
  <si>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</si>
  <si>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</si>
  <si>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</si>
  <si>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</si>
  <si>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</si>
  <si>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</si>
  <si>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</si>
  <si>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</si>
  <si>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</si>
  <si>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</si>
  <si>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</si>
  <si>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</si>
  <si>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</si>
  <si>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</si>
  <si>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</si>
  <si>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</si>
  <si>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</si>
  <si>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</si>
  <si>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</si>
  <si>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</si>
  <si>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</si>
  <si>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</si>
  <si>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</si>
  <si>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</si>
  <si>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</si>
  <si>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</si>
  <si>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</si>
  <si>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</si>
  <si>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</si>
  <si>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</si>
  <si>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</si>
  <si>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</si>
  <si>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</si>
  <si>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</si>
  <si>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</si>
  <si>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</si>
  <si>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</si>
  <si>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</si>
  <si>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</si>
  <si>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</si>
  <si>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</si>
  <si>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</si>
  <si>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</si>
  <si>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</si>
  <si>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</si>
  <si>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</si>
  <si>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</si>
  <si>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</si>
  <si>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</si>
  <si>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</si>
  <si>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</si>
  <si>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</si>
  <si>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</si>
  <si>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</si>
  <si>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</si>
  <si>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</si>
  <si>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</si>
  <si>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</si>
  <si>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</si>
  <si>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</si>
  <si>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</si>
  <si>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</si>
  <si>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</si>
  <si>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</si>
  <si>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</si>
  <si>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</si>
  <si>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</si>
  <si>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</si>
  <si>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</si>
  <si>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</si>
  <si>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</si>
  <si>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</si>
  <si>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</si>
  <si>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</si>
  <si>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</si>
  <si>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</si>
  <si>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</si>
  <si>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</si>
  <si>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</si>
  <si>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</si>
  <si>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</si>
  <si>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</si>
  <si>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</si>
  <si>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</si>
  <si>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</si>
  <si>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</si>
  <si>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</si>
  <si>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</si>
  <si>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</si>
  <si>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</si>
  <si>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</si>
  <si>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</si>
  <si>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</si>
  <si>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</si>
  <si>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</si>
  <si>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</si>
  <si>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</si>
  <si>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</si>
  <si>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</si>
  <si>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</si>
  <si>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</si>
  <si>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</si>
  <si>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</si>
  <si>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</si>
  <si>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</si>
  <si>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</si>
  <si>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</si>
  <si>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</si>
  <si>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</si>
  <si>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</si>
  <si>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</si>
  <si>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</si>
  <si>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</si>
  <si>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</si>
  <si>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</si>
  <si>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</si>
  <si>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</si>
  <si>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</si>
  <si>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</si>
  <si>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</si>
  <si>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</si>
  <si>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</si>
  <si>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</si>
  <si>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</si>
  <si>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</si>
  <si>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</si>
  <si>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</si>
  <si>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</si>
  <si>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</si>
  <si>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</si>
  <si>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</si>
  <si>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</si>
  <si>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</si>
  <si>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</si>
  <si>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</si>
  <si>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</si>
  <si>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</si>
  <si>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</si>
  <si>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</si>
  <si>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</si>
  <si>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</si>
  <si>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</si>
  <si>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</si>
  <si>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</si>
  <si>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</si>
  <si>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</si>
  <si>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</si>
  <si>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</si>
  <si>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</si>
  <si>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</si>
  <si>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</si>
  <si>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</si>
  <si>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</si>
  <si>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</si>
  <si>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</si>
  <si>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</si>
  <si>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</si>
  <si>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</si>
  <si>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</si>
  <si>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</si>
  <si>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</si>
  <si>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</si>
  <si>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</si>
  <si>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</si>
  <si>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</si>
  <si>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</si>
  <si>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</si>
  <si>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</si>
  <si>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</si>
  <si>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</si>
  <si>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</si>
  <si>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</si>
  <si>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</si>
  <si>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</si>
  <si>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</si>
  <si>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</si>
  <si>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</si>
  <si>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</si>
  <si>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</si>
  <si>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</si>
  <si>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</si>
  <si>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</si>
  <si>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</si>
  <si>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</si>
  <si>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</si>
  <si>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</si>
  <si>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</si>
  <si>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</si>
  <si>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</si>
  <si>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</si>
  <si>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</si>
  <si>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</si>
  <si>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</si>
  <si>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</si>
  <si>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</si>
  <si>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</si>
  <si>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</si>
  <si>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</si>
  <si>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</si>
  <si>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</si>
  <si>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</si>
  <si>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</si>
  <si>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</si>
  <si>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</si>
  <si>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</si>
  <si>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</si>
  <si>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</si>
  <si>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</si>
  <si>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</si>
  <si>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</si>
  <si>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</si>
  <si>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</si>
  <si>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</si>
  <si>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</si>
  <si>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</si>
  <si>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</si>
  <si>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</si>
  <si>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</si>
  <si>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</si>
  <si>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</si>
  <si>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</si>
  <si>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</si>
  <si>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</si>
  <si>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</si>
  <si>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</si>
  <si>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</si>
  <si>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</si>
  <si>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</si>
  <si>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</si>
  <si>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</si>
  <si>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</si>
  <si>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</si>
  <si>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</si>
  <si>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</si>
  <si>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</si>
  <si>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</si>
  <si>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</si>
  <si>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</si>
  <si>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</si>
  <si>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</si>
  <si>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</si>
  <si>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</si>
  <si>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</si>
  <si>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</si>
  <si>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</si>
  <si>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</si>
  <si>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</si>
  <si>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</si>
  <si>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</si>
  <si>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</si>
  <si>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</si>
  <si>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</si>
  <si>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</si>
  <si>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</si>
  <si>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</si>
  <si>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</si>
  <si>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</si>
  <si>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</si>
  <si>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</si>
  <si>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</si>
  <si>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</si>
  <si>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</si>
  <si>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</si>
  <si>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</si>
  <si>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</si>
  <si>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</si>
  <si>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</si>
  <si>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</si>
  <si>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</si>
  <si>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</si>
  <si>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</si>
  <si>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</si>
  <si>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</si>
  <si>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</si>
  <si>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</si>
  <si>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</si>
  <si>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</si>
  <si>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</si>
  <si>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</si>
  <si>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</si>
  <si>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</si>
  <si>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</si>
  <si>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</si>
  <si>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</si>
  <si>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</si>
  <si>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</si>
  <si>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</si>
  <si>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</si>
  <si>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</si>
  <si>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</si>
  <si>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</si>
  <si>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</si>
  <si>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</si>
  <si>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</si>
  <si>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</si>
  <si>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</si>
  <si>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</si>
  <si>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</si>
  <si>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</si>
  <si>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</si>
  <si>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</si>
  <si>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</si>
  <si>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</si>
  <si>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</si>
  <si>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</si>
  <si>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</si>
  <si>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</si>
  <si>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</si>
  <si>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</si>
  <si>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</si>
  <si>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</si>
  <si>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</si>
  <si>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</si>
  <si>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</si>
  <si>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</si>
  <si>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</si>
  <si>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</si>
  <si>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</si>
  <si>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</si>
  <si>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</si>
  <si>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</si>
  <si>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</si>
  <si>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</si>
  <si>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</si>
  <si>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</si>
  <si>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</si>
  <si>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</si>
  <si>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</si>
  <si>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</si>
  <si>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</si>
  <si>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</si>
  <si>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</si>
  <si>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</si>
  <si>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</si>
  <si>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</si>
  <si>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</si>
  <si>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</si>
  <si>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</si>
  <si>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</si>
  <si>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</si>
  <si>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</si>
  <si>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</si>
  <si>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</si>
  <si>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</si>
  <si>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</si>
  <si>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</si>
  <si>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</si>
  <si>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</si>
  <si>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</si>
  <si>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</si>
  <si>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</si>
  <si>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</si>
  <si>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</si>
  <si>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</si>
  <si>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</si>
  <si>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</si>
  <si>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</si>
  <si>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</si>
  <si>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</si>
  <si>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</si>
  <si>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</si>
  <si>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</si>
  <si>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</si>
  <si>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</si>
  <si>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</si>
  <si>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</si>
  <si>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</si>
  <si>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</si>
  <si>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</si>
  <si>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</si>
  <si>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</si>
  <si>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</si>
  <si>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</si>
  <si>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</si>
  <si>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</si>
  <si>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</si>
  <si>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</si>
  <si>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</si>
  <si>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</si>
  <si>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</si>
  <si>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</si>
  <si>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</si>
  <si>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</si>
  <si>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</si>
  <si>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</si>
  <si>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</si>
  <si>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</si>
  <si>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</si>
  <si>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</si>
  <si>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</si>
  <si>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</si>
  <si>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</si>
  <si>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</si>
  <si>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</si>
  <si>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</si>
  <si>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</si>
  <si>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</si>
  <si>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</si>
  <si>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</si>
  <si>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</si>
  <si>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</si>
  <si>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</si>
  <si>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</si>
  <si>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</si>
  <si>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</si>
  <si>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</si>
  <si>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</si>
  <si>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</si>
  <si>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</si>
  <si>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</si>
  <si>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</si>
  <si>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</si>
  <si>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</si>
  <si>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</si>
  <si>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</si>
  <si>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</si>
  <si>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</si>
  <si>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</si>
  <si>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</si>
  <si>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</si>
  <si>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</si>
  <si>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</si>
  <si>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</si>
  <si>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</si>
  <si>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</si>
  <si>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</si>
  <si>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</si>
  <si>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</si>
  <si>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</si>
  <si>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</si>
  <si>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</si>
  <si>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</si>
  <si>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</si>
  <si>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</si>
  <si>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</si>
  <si>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</si>
  <si>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</si>
  <si>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</si>
  <si>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</si>
  <si>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</si>
  <si>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</si>
  <si>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</si>
  <si>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</si>
  <si>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</si>
  <si>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</si>
  <si>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</si>
  <si>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</si>
  <si>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</si>
  <si>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</si>
  <si>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</si>
  <si>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</si>
  <si>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</si>
  <si>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</si>
  <si>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</si>
  <si>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</si>
  <si>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</si>
  <si>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</si>
  <si>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</si>
  <si>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</si>
  <si>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</si>
  <si>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</si>
  <si>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</si>
  <si>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</si>
  <si>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</si>
  <si>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</si>
  <si>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</si>
  <si>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</si>
  <si>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</si>
  <si>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</si>
  <si>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</si>
  <si>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</si>
  <si>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</si>
  <si>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</si>
  <si>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</si>
  <si>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</si>
  <si>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</si>
  <si>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</si>
  <si>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</si>
  <si>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</si>
  <si>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</si>
  <si>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</si>
  <si>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</si>
  <si>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</si>
  <si>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</si>
  <si>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</si>
  <si>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</si>
  <si>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</si>
  <si>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</si>
  <si>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</si>
  <si>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</si>
  <si>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</si>
  <si>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</si>
  <si>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</si>
  <si>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</si>
  <si>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</si>
  <si>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</si>
  <si>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</si>
  <si>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</si>
  <si>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</si>
  <si>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</si>
  <si>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</si>
  <si>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</si>
  <si>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</si>
  <si>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</si>
  <si>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</si>
  <si>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</si>
  <si>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</si>
  <si>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</si>
  <si>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</si>
  <si>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</si>
  <si>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</si>
  <si>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</si>
  <si>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</si>
  <si>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</si>
  <si>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</si>
  <si>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</si>
  <si>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</si>
  <si>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</si>
  <si>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</si>
  <si>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</si>
  <si>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</si>
  <si>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</si>
  <si>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</si>
  <si>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</si>
  <si>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</si>
  <si>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</si>
  <si>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</si>
  <si>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</si>
  <si>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</si>
  <si>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</si>
  <si>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</si>
  <si>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</si>
  <si>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</si>
  <si>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</si>
  <si>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</si>
  <si>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</si>
  <si>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</si>
  <si>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</si>
  <si>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</si>
  <si>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</si>
  <si>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</si>
  <si>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</si>
  <si>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</si>
  <si>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</si>
  <si>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</si>
  <si>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</si>
  <si>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</si>
  <si>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</si>
  <si>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</si>
  <si>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</si>
  <si>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</si>
  <si>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</si>
  <si>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</si>
  <si>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</si>
  <si>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</si>
  <si>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</si>
  <si>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</si>
  <si>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</si>
  <si>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</si>
  <si>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</si>
  <si>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</si>
  <si>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</si>
  <si>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</si>
  <si>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</si>
  <si>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</si>
  <si>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</si>
  <si>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</si>
  <si>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</si>
  <si>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</si>
  <si>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</si>
  <si>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</si>
  <si>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</si>
  <si>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</si>
  <si>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</si>
  <si>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</si>
  <si>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</si>
  <si>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</si>
  <si>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</si>
  <si>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</si>
  <si>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</si>
  <si>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</si>
  <si>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</si>
  <si>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</si>
  <si>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</si>
  <si>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</si>
  <si>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</si>
  <si>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</si>
  <si>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</si>
  <si>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</si>
  <si>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</si>
  <si>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</si>
  <si>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</si>
  <si>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</si>
  <si>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</si>
  <si>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</si>
  <si>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</si>
  <si>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</si>
  <si>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</si>
  <si>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</si>
  <si>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</si>
  <si>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</si>
  <si>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</si>
  <si>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</si>
  <si>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</si>
  <si>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</si>
  <si>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</si>
  <si>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</si>
  <si>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</si>
  <si>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</si>
  <si>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</si>
  <si>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</si>
  <si>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</si>
  <si>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</si>
  <si>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</si>
  <si>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</si>
  <si>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</si>
  <si>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</si>
  <si>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</si>
  <si>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</si>
  <si>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</si>
  <si>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</si>
  <si>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</si>
  <si>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</si>
  <si>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</si>
  <si>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</si>
  <si>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</si>
  <si>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</si>
  <si>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</si>
  <si>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</si>
  <si>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</si>
  <si>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</si>
  <si>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</si>
  <si>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</si>
  <si>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</si>
  <si>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</si>
  <si>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</si>
  <si>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</si>
  <si>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</si>
  <si>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</si>
  <si>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</si>
  <si>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</si>
  <si>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</si>
  <si>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</si>
  <si>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</si>
  <si>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</si>
  <si>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</si>
  <si>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</si>
  <si>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</si>
  <si>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</si>
  <si>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</si>
  <si>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</si>
  <si>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</si>
  <si>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</si>
  <si>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</si>
  <si>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</si>
  <si>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</si>
  <si>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</si>
  <si>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</si>
  <si>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</si>
  <si>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</si>
  <si>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</si>
  <si>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</si>
  <si>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</si>
  <si>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</si>
  <si>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</si>
  <si>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</si>
  <si>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</si>
  <si>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</si>
  <si>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</si>
  <si>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</si>
  <si>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</si>
  <si>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</si>
  <si>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</si>
  <si>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</si>
  <si>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</si>
  <si>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</si>
  <si>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</si>
  <si>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</si>
  <si>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</si>
  <si>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</si>
  <si>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</si>
  <si>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</si>
  <si>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</si>
  <si>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</si>
  <si>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</si>
  <si>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</si>
  <si>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</si>
  <si>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</si>
  <si>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</si>
  <si>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</si>
  <si>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</si>
  <si>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</si>
  <si>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</si>
  <si>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</si>
  <si>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</si>
  <si>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</si>
  <si>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</si>
  <si>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</si>
  <si>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</si>
  <si>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</si>
  <si>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</si>
  <si>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</si>
  <si>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</si>
  <si>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</si>
  <si>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</si>
  <si>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</si>
  <si>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</si>
  <si>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</si>
  <si>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</si>
  <si>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</si>
  <si>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</si>
  <si>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</si>
  <si>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</si>
  <si>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</si>
  <si>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</si>
  <si>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</si>
  <si>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</si>
  <si>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</si>
  <si>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</si>
  <si>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</si>
  <si>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</si>
  <si>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</si>
  <si>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</si>
  <si>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</si>
  <si>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</si>
  <si>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</si>
  <si>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</si>
  <si>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</si>
  <si>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</si>
  <si>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</si>
  <si>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</si>
  <si>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</si>
  <si>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</si>
  <si>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</si>
  <si>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</si>
  <si>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</si>
  <si>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</si>
  <si>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</si>
  <si>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</si>
  <si>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</si>
  <si>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</si>
  <si>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</si>
  <si>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</si>
  <si>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</si>
  <si>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</si>
  <si>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</si>
  <si>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</si>
  <si>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</si>
  <si>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</si>
  <si>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</si>
  <si>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</si>
  <si>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</si>
  <si>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</si>
  <si>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</si>
  <si>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</si>
  <si>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</si>
  <si>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</si>
  <si>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</si>
  <si>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</si>
  <si>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</si>
  <si>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</si>
  <si>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</si>
  <si>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</si>
  <si>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</si>
  <si>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</si>
  <si>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</si>
  <si>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</si>
  <si>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</si>
  <si>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</si>
  <si>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</si>
  <si>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</si>
  <si>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</si>
  <si>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</si>
  <si>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</si>
  <si>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</si>
  <si>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</si>
  <si>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</si>
  <si>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</si>
  <si>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</si>
  <si>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</si>
  <si>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</si>
  <si>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</si>
  <si>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</si>
  <si>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</si>
  <si>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</si>
  <si>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</si>
  <si>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</si>
  <si>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</si>
  <si>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</si>
  <si>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</si>
  <si>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</si>
  <si>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</si>
  <si>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</si>
  <si>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</si>
  <si>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</si>
  <si>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</si>
  <si>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</si>
  <si>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</si>
  <si>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</si>
  <si>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</si>
  <si>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</si>
  <si>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</si>
  <si>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</si>
  <si>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</si>
  <si>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</si>
  <si>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</si>
  <si>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</si>
  <si>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</si>
  <si>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</si>
  <si>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</si>
  <si>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</si>
  <si>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</si>
  <si>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</si>
  <si>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</si>
  <si>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</si>
  <si>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</si>
  <si>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</si>
  <si>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</si>
  <si>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</si>
  <si>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</si>
  <si>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</si>
  <si>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</si>
  <si>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</si>
  <si>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</si>
  <si>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</si>
  <si>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</si>
  <si>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</si>
  <si>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</si>
  <si>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</si>
  <si>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</si>
  <si>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</si>
  <si>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</si>
  <si>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</si>
  <si>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</si>
  <si>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</si>
  <si>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</si>
  <si>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</si>
  <si>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</si>
  <si>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</si>
  <si>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</si>
  <si>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</si>
  <si>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</si>
  <si>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</si>
  <si>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</si>
  <si>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</si>
  <si>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</si>
  <si>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</si>
  <si>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</si>
  <si>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</si>
  <si>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</si>
  <si>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</si>
  <si>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</si>
  <si>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</si>
  <si>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</si>
  <si>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</si>
  <si>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</si>
  <si>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</si>
  <si>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</si>
  <si>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</si>
  <si>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</si>
  <si>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</si>
  <si>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</si>
  <si>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</si>
  <si>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</si>
  <si>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</si>
  <si>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</si>
  <si>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</si>
  <si>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</si>
  <si>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</si>
  <si>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</si>
  <si>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</si>
  <si>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</si>
  <si>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</si>
  <si>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</si>
  <si>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</si>
  <si>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</si>
  <si>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</si>
  <si>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</si>
  <si>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</si>
  <si>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</si>
  <si>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</si>
  <si>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</si>
  <si>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</si>
  <si>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</si>
  <si>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</si>
  <si>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</si>
  <si>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</si>
  <si>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</si>
  <si>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</si>
  <si>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</si>
  <si>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</si>
  <si>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</si>
  <si>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</si>
  <si>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</si>
  <si>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</si>
  <si>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</si>
  <si>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</si>
  <si>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</si>
  <si>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</si>
  <si>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</si>
  <si>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</si>
  <si>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</si>
  <si>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</si>
  <si>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</si>
  <si>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</si>
  <si>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</si>
  <si>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</si>
  <si>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</si>
  <si>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</si>
  <si>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</si>
  <si>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</si>
  <si>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</si>
  <si>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</si>
  <si>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</si>
  <si>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</si>
  <si>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</si>
  <si>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</si>
  <si>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</si>
  <si>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</si>
  <si>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</si>
  <si>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</si>
  <si>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</si>
  <si>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</si>
  <si>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</si>
  <si>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</si>
  <si>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</si>
  <si>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</si>
  <si>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</si>
  <si>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</si>
  <si>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</si>
  <si>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</si>
  <si>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</si>
  <si>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</si>
  <si>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</si>
  <si>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</si>
  <si>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</si>
  <si>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</si>
  <si>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</si>
  <si>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</si>
  <si>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</si>
  <si>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</si>
  <si>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</si>
  <si>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</si>
  <si>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</si>
  <si>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</si>
  <si>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</si>
  <si>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</si>
  <si>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</si>
  <si>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</si>
  <si>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</si>
  <si>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</si>
  <si>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</si>
  <si>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</si>
  <si>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</si>
  <si>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</si>
  <si>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</si>
  <si>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</si>
  <si>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</si>
  <si>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</si>
  <si>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</si>
  <si>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</si>
  <si>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</si>
  <si>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</si>
  <si>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</si>
  <si>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</si>
  <si>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</si>
  <si>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</si>
  <si>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</si>
  <si>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</si>
  <si>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</si>
  <si>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</si>
  <si>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</si>
  <si>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</si>
  <si>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</si>
  <si>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</si>
  <si>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</si>
  <si>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</si>
  <si>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</si>
  <si>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</si>
  <si>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</si>
  <si>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</si>
  <si>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</si>
  <si>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</si>
  <si>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</si>
  <si>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</si>
  <si>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</si>
  <si>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</si>
  <si>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</si>
  <si>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</si>
  <si>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</si>
  <si>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</si>
  <si>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</si>
  <si>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</si>
  <si>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</si>
  <si>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</si>
  <si>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</si>
  <si>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</si>
  <si>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</si>
  <si>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</si>
  <si>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</si>
  <si>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</si>
  <si>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</si>
  <si>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</si>
  <si>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</si>
  <si>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</si>
  <si>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</si>
  <si>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</si>
  <si>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</si>
  <si>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</si>
  <si>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</si>
  <si>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</si>
  <si>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</si>
  <si>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</si>
  <si>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</si>
  <si>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</si>
  <si>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</si>
  <si>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</si>
  <si>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</si>
  <si>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</si>
  <si>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</si>
  <si>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</si>
  <si>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</si>
  <si>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</si>
  <si>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</si>
  <si>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</si>
  <si>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</si>
  <si>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</si>
  <si>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</si>
  <si>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</si>
  <si>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</si>
  <si>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</si>
  <si>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</si>
  <si>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</si>
  <si>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</si>
  <si>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</si>
  <si>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</si>
  <si>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</si>
  <si>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</si>
  <si>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</si>
  <si>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</si>
  <si>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</si>
  <si>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</si>
  <si>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</si>
  <si>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</si>
  <si>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</si>
  <si>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</si>
  <si>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</si>
  <si>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</si>
  <si>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</si>
  <si>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</si>
  <si>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</si>
  <si>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</si>
  <si>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</si>
  <si>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</si>
  <si>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</si>
  <si>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</si>
  <si>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</si>
  <si>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</si>
  <si>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</si>
  <si>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</si>
  <si>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</si>
  <si>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</si>
  <si>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</si>
  <si>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</si>
  <si>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</si>
  <si>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</si>
  <si>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</si>
  <si>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</si>
  <si>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</si>
  <si>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</si>
  <si>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</si>
  <si>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</si>
  <si>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</si>
  <si>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</si>
  <si>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</si>
  <si>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</si>
  <si>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</si>
  <si>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</si>
  <si>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</si>
  <si>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</si>
  <si>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</si>
  <si>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</si>
  <si>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</si>
  <si>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</si>
  <si>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</si>
  <si>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</si>
  <si>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</si>
  <si>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</si>
  <si>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</si>
  <si>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</si>
  <si>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</si>
  <si>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</si>
  <si>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</si>
  <si>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</si>
  <si>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</si>
  <si>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</si>
  <si>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</si>
  <si>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</si>
  <si>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</si>
  <si>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</si>
  <si>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</si>
  <si>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</si>
  <si>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</si>
  <si>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</si>
  <si>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</si>
  <si>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</si>
  <si>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</si>
  <si>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</si>
  <si>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</si>
  <si>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</si>
  <si>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</si>
  <si>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</si>
  <si>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</si>
  <si>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</si>
  <si>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</si>
  <si>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</si>
  <si>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</si>
  <si>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</si>
  <si>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</si>
  <si>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</si>
  <si>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</si>
  <si>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</si>
  <si>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</si>
  <si>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</si>
  <si>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</si>
  <si>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</si>
  <si>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</si>
  <si>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</si>
  <si>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</si>
  <si>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</si>
  <si>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</si>
  <si>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</si>
  <si>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</si>
  <si>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</si>
  <si>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</si>
  <si>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</si>
  <si>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</si>
  <si>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</si>
  <si>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</si>
  <si>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</si>
  <si>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</si>
  <si>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</si>
  <si>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</si>
  <si>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</si>
  <si>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</si>
  <si>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</si>
  <si>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</si>
  <si>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</si>
  <si>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</si>
  <si>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</si>
  <si>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</si>
  <si>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</si>
  <si>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</si>
  <si>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</si>
  <si>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</si>
  <si>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</si>
  <si>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</si>
  <si>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</si>
  <si>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</si>
  <si>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</si>
  <si>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</si>
  <si>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</si>
  <si>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</si>
  <si>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</si>
  <si>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</si>
  <si>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</si>
  <si>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</si>
  <si>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</si>
  <si>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</si>
  <si>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</si>
  <si>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</si>
  <si>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</si>
  <si>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</si>
  <si>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</si>
  <si>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</si>
  <si>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</si>
  <si>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</si>
  <si>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</si>
  <si>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</si>
  <si>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</si>
  <si>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</si>
  <si>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</si>
  <si>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</si>
  <si>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</si>
  <si>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</si>
  <si>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</si>
  <si>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</si>
  <si>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</si>
  <si>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</si>
  <si>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</si>
  <si>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</si>
  <si>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</si>
  <si>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</si>
  <si>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</si>
  <si>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</si>
  <si>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</si>
  <si>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</si>
  <si>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</si>
  <si>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</si>
  <si>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</si>
  <si>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</si>
  <si>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</si>
  <si>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</si>
  <si>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</si>
  <si>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</si>
  <si>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</si>
  <si>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</si>
  <si>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</si>
  <si>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</si>
  <si>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</si>
  <si>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</si>
  <si>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</si>
  <si>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</si>
  <si>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</si>
  <si>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</si>
  <si>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</si>
  <si>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</si>
  <si>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</si>
  <si>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</si>
  <si>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</si>
  <si>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</si>
  <si>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</si>
  <si>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</si>
  <si>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</si>
  <si>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</si>
  <si>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</si>
  <si>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</si>
  <si>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</si>
  <si>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</si>
  <si>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</si>
  <si>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</si>
  <si>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</si>
  <si>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</si>
  <si>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</si>
  <si>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</si>
  <si>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</si>
  <si>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</si>
  <si>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</si>
  <si>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</si>
  <si>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</si>
  <si>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</si>
  <si>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</si>
  <si>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</si>
  <si>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</si>
  <si>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</si>
  <si>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</si>
  <si>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</si>
  <si>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</si>
  <si>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</si>
  <si>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</si>
  <si>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</si>
  <si>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</si>
  <si>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</si>
  <si>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</si>
  <si>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</si>
  <si>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</si>
  <si>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</si>
  <si>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</si>
  <si>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</si>
  <si>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</si>
  <si>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</si>
  <si>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</si>
  <si>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</si>
  <si>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</si>
  <si>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</si>
  <si>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</si>
  <si>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</si>
  <si>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</si>
  <si>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</si>
  <si>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</si>
  <si>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</si>
  <si>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</si>
  <si>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</si>
  <si>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</si>
  <si>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</si>
  <si>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</si>
  <si>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</si>
  <si>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</si>
  <si>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</si>
  <si>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</si>
  <si>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</si>
  <si>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</si>
  <si>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</si>
  <si>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</si>
  <si>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</si>
  <si>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</si>
  <si>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</si>
  <si>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</si>
  <si>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</si>
  <si>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</si>
  <si>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</si>
  <si>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</si>
  <si>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</si>
  <si>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</si>
  <si>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</si>
  <si>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</si>
  <si>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</si>
  <si>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</si>
  <si>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</si>
  <si>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</si>
  <si>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</si>
  <si>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</si>
  <si>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</si>
  <si>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</si>
  <si>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</si>
  <si>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</si>
  <si>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</si>
  <si>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</si>
  <si>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</si>
  <si>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</si>
  <si>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</si>
  <si>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</si>
  <si>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</si>
  <si>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</si>
  <si>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</si>
  <si>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</si>
  <si>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</si>
  <si>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</si>
  <si>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</si>
  <si>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</si>
  <si>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</si>
  <si>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</si>
  <si>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</si>
  <si>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</si>
  <si>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</si>
  <si>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</si>
  <si>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</si>
  <si>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</si>
  <si>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</si>
  <si>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</si>
  <si>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</si>
  <si>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</si>
  <si>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</si>
  <si>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</si>
  <si>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</si>
  <si>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</si>
  <si>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</si>
  <si>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</si>
  <si>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</si>
  <si>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</si>
  <si>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</si>
  <si>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</si>
  <si>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</si>
  <si>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</si>
  <si>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</si>
  <si>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</si>
  <si>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</si>
  <si>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</si>
  <si>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</si>
  <si>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</si>
  <si>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</si>
  <si>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</si>
  <si>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</si>
  <si>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</si>
  <si>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</si>
  <si>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</si>
  <si>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</si>
  <si>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</si>
  <si>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</si>
  <si>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</si>
  <si>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</si>
  <si>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</si>
  <si>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</si>
  <si>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</si>
  <si>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</si>
  <si>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</si>
  <si>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</si>
  <si>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</si>
  <si>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</si>
  <si>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</si>
  <si>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</si>
  <si>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</si>
  <si>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</si>
  <si>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</si>
  <si>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</si>
  <si>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</si>
  <si>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</si>
  <si>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</si>
  <si>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</si>
  <si>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</si>
  <si>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</si>
  <si>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</si>
  <si>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</si>
  <si>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</si>
  <si>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</si>
  <si>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</si>
  <si>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</si>
  <si>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</si>
  <si>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</si>
  <si>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</si>
  <si>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</si>
  <si>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</si>
  <si>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</si>
  <si>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</si>
  <si>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</si>
  <si>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</si>
  <si>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</si>
  <si>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</si>
  <si>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</si>
  <si>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</si>
  <si>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</si>
  <si>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</si>
  <si>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</si>
  <si>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</si>
  <si>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</si>
  <si>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</si>
  <si>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</si>
  <si>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</si>
  <si>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</si>
  <si>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</si>
  <si>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</si>
  <si>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</si>
  <si>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</si>
  <si>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</si>
  <si>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</si>
  <si>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</si>
  <si>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</si>
  <si>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</si>
  <si>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</si>
  <si>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</si>
  <si>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</si>
  <si>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</si>
  <si>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</si>
  <si>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</si>
  <si>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</si>
  <si>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</si>
  <si>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</si>
  <si>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</si>
  <si>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</si>
  <si>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</si>
  <si>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</si>
  <si>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</si>
  <si>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</si>
  <si>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</si>
  <si>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</si>
  <si>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</si>
  <si>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</si>
  <si>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</si>
  <si>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</si>
  <si>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</si>
  <si>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</si>
  <si>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</si>
  <si>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</si>
  <si>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</si>
  <si>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</si>
  <si>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</si>
  <si>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</si>
  <si>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</si>
  <si>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</si>
  <si>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</si>
  <si>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</si>
  <si>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</si>
  <si>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</si>
  <si>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</si>
  <si>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</si>
  <si>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</si>
  <si>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</si>
  <si>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</si>
  <si>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</si>
  <si>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</si>
  <si>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</si>
  <si>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</si>
  <si>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</si>
  <si>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</si>
  <si>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</si>
  <si>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</si>
  <si>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</si>
  <si>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</si>
  <si>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</si>
  <si>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</si>
  <si>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</si>
  <si>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</si>
  <si>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</si>
  <si>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</si>
  <si>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</si>
  <si>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</si>
  <si>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</si>
  <si>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</si>
  <si>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</si>
  <si>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</si>
  <si>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</si>
  <si>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</si>
  <si>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</si>
  <si>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</si>
  <si>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</si>
  <si>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</si>
  <si>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</si>
  <si>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</si>
  <si>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</si>
  <si>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</si>
  <si>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</si>
  <si>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</si>
  <si>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</si>
  <si>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</si>
  <si>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</si>
  <si>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</si>
  <si>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</si>
  <si>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</si>
  <si>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</si>
  <si>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</si>
  <si>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</si>
  <si>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</si>
  <si>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</si>
  <si>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</si>
  <si>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</si>
  <si>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</si>
  <si>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</si>
  <si>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</si>
  <si>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</si>
  <si>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</si>
  <si>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</si>
  <si>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</si>
  <si>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</si>
  <si>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</si>
  <si>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</si>
  <si>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</si>
  <si>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</si>
  <si>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</si>
  <si>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</si>
  <si>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</si>
  <si>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</si>
  <si>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</si>
  <si>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</si>
  <si>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</si>
  <si>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</si>
  <si>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</si>
  <si>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</si>
  <si>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</si>
  <si>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</si>
  <si>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</si>
  <si>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</si>
  <si>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</si>
  <si>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</si>
  <si>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</si>
  <si>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</si>
  <si>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</si>
  <si>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</si>
  <si>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</si>
  <si>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</si>
  <si>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</si>
  <si>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</si>
  <si>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</si>
  <si>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</si>
  <si>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</si>
  <si>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</si>
  <si>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</si>
  <si>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</si>
  <si>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</si>
  <si>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</si>
  <si>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</si>
  <si>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</si>
  <si>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</si>
  <si>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</si>
  <si>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</si>
  <si>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</si>
  <si>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</si>
  <si>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</si>
  <si>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</si>
  <si>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</si>
  <si>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</si>
  <si>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</si>
  <si>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</si>
  <si>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</si>
  <si>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</si>
  <si>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</si>
  <si>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</si>
  <si>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</si>
  <si>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</si>
  <si>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</si>
  <si>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</si>
  <si>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</si>
  <si>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</si>
  <si>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</si>
  <si>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</si>
  <si>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</si>
  <si>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</si>
  <si>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</si>
  <si>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</si>
  <si>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</si>
  <si>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</si>
  <si>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</si>
  <si>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</si>
  <si>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</si>
  <si>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</si>
  <si>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</si>
  <si>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</si>
  <si>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</si>
  <si>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</si>
  <si>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</si>
  <si>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</si>
  <si>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</si>
  <si>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</si>
  <si>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</si>
  <si>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</si>
  <si>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</si>
  <si>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</si>
  <si>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</si>
  <si>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</si>
  <si>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</si>
  <si>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</si>
  <si>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</si>
  <si>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</si>
  <si>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</si>
  <si>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</si>
  <si>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</si>
  <si>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</si>
  <si>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</si>
  <si>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</si>
  <si>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</si>
  <si>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</si>
  <si>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</si>
  <si>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</si>
  <si>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</si>
  <si>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</si>
  <si>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</si>
  <si>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</si>
  <si>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</si>
  <si>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</si>
  <si>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</si>
  <si>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</si>
  <si>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</si>
  <si>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</si>
  <si>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</si>
  <si>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</si>
  <si>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</si>
  <si>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</si>
  <si>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</si>
  <si>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</si>
  <si>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</si>
  <si>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</si>
  <si>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</si>
  <si>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</si>
  <si>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</si>
  <si>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</si>
  <si>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</si>
  <si>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</si>
  <si>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</si>
  <si>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</si>
  <si>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</si>
  <si>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</si>
  <si>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</si>
  <si>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</si>
  <si>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</si>
  <si>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</si>
  <si>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</si>
  <si>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</si>
  <si>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</si>
  <si>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</si>
  <si>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</si>
  <si>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</si>
  <si>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</si>
  <si>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</si>
  <si>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</si>
  <si>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</si>
  <si>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</si>
  <si>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</si>
  <si>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</si>
  <si>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</si>
  <si>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</si>
  <si>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</si>
  <si>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</si>
  <si>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</si>
  <si>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</si>
  <si>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</si>
  <si>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</si>
  <si>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</si>
  <si>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</si>
  <si>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</si>
  <si>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</si>
  <si>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</si>
  <si>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</si>
  <si>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</si>
  <si>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</si>
  <si>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</si>
  <si>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</si>
  <si>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</si>
  <si>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</si>
  <si>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</si>
  <si>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</si>
  <si>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</si>
  <si>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</si>
  <si>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</si>
  <si>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</si>
  <si>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</si>
  <si>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</si>
  <si>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</si>
  <si>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</si>
  <si>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</si>
  <si>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</si>
  <si>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</si>
  <si>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</si>
  <si>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</si>
  <si>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</si>
  <si>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</si>
  <si>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</si>
  <si>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</si>
  <si>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</si>
  <si>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</si>
  <si>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</si>
  <si>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</si>
  <si>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</si>
  <si>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</si>
  <si>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</si>
  <si>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</si>
  <si>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</si>
  <si>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</si>
  <si>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</si>
  <si>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</si>
  <si>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</si>
  <si>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</si>
  <si>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</si>
  <si>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</si>
  <si>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</si>
  <si>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</si>
  <si>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</si>
  <si>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</si>
  <si>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</si>
  <si>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</si>
  <si>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</si>
  <si>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</si>
  <si>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</si>
  <si>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</si>
  <si>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</si>
  <si>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</si>
  <si>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</si>
  <si>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</si>
  <si>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</si>
  <si>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</si>
  <si>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</si>
  <si>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</si>
  <si>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</si>
  <si>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</si>
  <si>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</si>
  <si>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</si>
  <si>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</si>
  <si>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</si>
  <si>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</si>
  <si>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</si>
  <si>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</si>
  <si>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</si>
  <si>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</si>
  <si>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</si>
  <si>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</si>
  <si>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</si>
  <si>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</si>
  <si>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</si>
  <si>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</si>
  <si>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</si>
  <si>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</si>
  <si>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</si>
  <si>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</si>
  <si>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</si>
  <si>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</si>
  <si>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</si>
  <si>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</si>
  <si>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</si>
  <si>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</si>
  <si>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</si>
  <si>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</si>
  <si>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</si>
  <si>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</si>
  <si>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</si>
  <si>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</si>
  <si>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</si>
  <si>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</si>
  <si>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</si>
  <si>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</si>
  <si>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</si>
  <si>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</si>
  <si>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</si>
  <si>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</si>
  <si>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</si>
  <si>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</si>
  <si>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</si>
  <si>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</si>
  <si>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</si>
  <si>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</si>
  <si>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</si>
  <si>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</si>
  <si>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</si>
  <si>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</si>
  <si>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</si>
  <si>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</si>
  <si>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</si>
  <si>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</si>
  <si>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</si>
  <si>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</si>
  <si>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</si>
  <si>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</si>
  <si>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</si>
  <si>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</si>
  <si>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</si>
  <si>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</si>
  <si>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</si>
  <si>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</si>
  <si>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</si>
  <si>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</si>
  <si>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</si>
  <si>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</si>
  <si>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</si>
  <si>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</si>
  <si>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</si>
  <si>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</si>
  <si>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</si>
  <si>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</si>
  <si>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</si>
  <si>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</si>
  <si>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</si>
  <si>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</si>
  <si>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</si>
  <si>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</si>
  <si>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</si>
  <si>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</si>
  <si>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</si>
  <si>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</si>
  <si>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</si>
  <si>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</si>
  <si>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</si>
  <si>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</si>
  <si>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</si>
  <si>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</si>
  <si>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</si>
  <si>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</si>
  <si>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</si>
  <si>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</si>
  <si>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</si>
  <si>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</si>
  <si>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</si>
  <si>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</si>
  <si>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</si>
  <si>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</si>
  <si>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</si>
  <si>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</si>
  <si>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</si>
  <si>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</si>
  <si>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</si>
  <si>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</si>
  <si>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</si>
  <si>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</si>
  <si>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</si>
  <si>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</si>
  <si>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</si>
  <si>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</si>
  <si>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</si>
  <si>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</si>
  <si>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</si>
  <si>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</si>
  <si>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</si>
  <si>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</si>
  <si>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</si>
  <si>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</si>
  <si>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</si>
  <si>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</si>
  <si>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</si>
  <si>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</si>
  <si>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</si>
  <si>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</si>
  <si>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</si>
  <si>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</si>
  <si>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</si>
  <si>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</si>
  <si>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</si>
  <si>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</si>
  <si>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</si>
  <si>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</si>
  <si>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</si>
  <si>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</si>
  <si>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</si>
  <si>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</si>
  <si>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</si>
  <si>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</si>
  <si>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</si>
  <si>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</si>
  <si>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</si>
  <si>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</si>
  <si>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</si>
  <si>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</si>
  <si>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</si>
  <si>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</si>
  <si>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</si>
  <si>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</si>
  <si>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</si>
  <si>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</si>
  <si>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</si>
  <si>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</si>
  <si>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</si>
  <si>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</si>
  <si>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</si>
  <si>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</si>
  <si>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</si>
  <si>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</si>
  <si>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</si>
  <si>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</si>
  <si>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</si>
  <si>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</si>
  <si>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</si>
  <si>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</si>
  <si>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</si>
  <si>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</si>
  <si>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</si>
  <si>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</si>
  <si>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</si>
  <si>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</si>
  <si>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</si>
  <si>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</si>
  <si>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</si>
  <si>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</si>
  <si>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</si>
  <si>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</si>
  <si>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</si>
  <si>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</si>
  <si>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</si>
  <si>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</si>
  <si>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</si>
  <si>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</si>
  <si>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</si>
  <si>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</si>
  <si>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</si>
  <si>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</si>
  <si>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</si>
  <si>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</si>
  <si>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</si>
  <si>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</si>
  <si>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</si>
  <si>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</si>
  <si>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</si>
  <si>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</si>
  <si>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</si>
  <si>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</si>
  <si>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</si>
  <si>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</si>
  <si>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</si>
  <si>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</si>
  <si>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</si>
  <si>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</si>
  <si>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</si>
  <si>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</si>
  <si>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</si>
  <si>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</si>
  <si>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</si>
  <si>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</si>
  <si>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</si>
  <si>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</si>
  <si>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</si>
  <si>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</si>
  <si>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</si>
  <si>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</si>
  <si>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</si>
  <si>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</si>
  <si>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</si>
  <si>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</si>
  <si>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</si>
  <si>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</si>
  <si>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</si>
  <si>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</si>
  <si>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</si>
  <si>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</si>
  <si>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</si>
  <si>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</si>
  <si>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</si>
  <si>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</si>
  <si>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</si>
  <si>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</si>
  <si>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</si>
  <si>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</si>
  <si>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</si>
  <si>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</si>
  <si>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</si>
  <si>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</si>
  <si>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</si>
  <si>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</si>
  <si>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</si>
  <si>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</si>
  <si>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</si>
  <si>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</si>
  <si>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</si>
  <si>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</si>
  <si>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</si>
  <si>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</si>
  <si>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</si>
  <si>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</si>
  <si>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</si>
  <si>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</si>
  <si>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</si>
  <si>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</si>
  <si>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</si>
  <si>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</si>
  <si>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</si>
  <si>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</si>
  <si>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</si>
  <si>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</si>
  <si>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</si>
  <si>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</si>
  <si>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</si>
  <si>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</si>
  <si>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</si>
  <si>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</si>
  <si>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</si>
  <si>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</si>
  <si>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</si>
  <si>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</si>
  <si>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</si>
  <si>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</si>
  <si>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</si>
  <si>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</si>
  <si>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</si>
  <si>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</si>
  <si>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</si>
  <si>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</si>
  <si>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</si>
  <si>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</si>
  <si>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</si>
  <si>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</si>
  <si>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</si>
  <si>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</si>
  <si>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</si>
  <si>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</si>
  <si>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</si>
  <si>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</si>
  <si>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</si>
  <si>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</si>
  <si>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</si>
  <si>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</si>
  <si>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</si>
  <si>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</si>
  <si>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</si>
  <si>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</si>
  <si>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</si>
  <si>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</si>
  <si>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</si>
  <si>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</si>
  <si>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</si>
  <si>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</si>
  <si>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</si>
  <si>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</si>
  <si>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</si>
  <si>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</si>
  <si>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</si>
  <si>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</si>
  <si>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</si>
  <si>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</si>
  <si>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</si>
  <si>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</si>
  <si>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</si>
  <si>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</si>
  <si>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</si>
  <si>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</si>
  <si>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</si>
  <si>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</si>
  <si>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</si>
  <si>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</si>
  <si>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</si>
  <si>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</si>
  <si>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</si>
  <si>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</si>
  <si>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</si>
  <si>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</si>
  <si>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</si>
  <si>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</si>
  <si>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</si>
  <si>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</si>
  <si>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</si>
  <si>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</si>
  <si>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</si>
  <si>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</si>
  <si>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</si>
  <si>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</si>
  <si>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</si>
  <si>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</si>
  <si>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</si>
  <si>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</si>
  <si>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</si>
  <si>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</si>
  <si>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</si>
  <si>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</si>
  <si>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</si>
  <si>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</si>
  <si>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</si>
  <si>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</si>
  <si>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</si>
  <si>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</si>
  <si>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</si>
  <si>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</si>
  <si>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</si>
  <si>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</si>
  <si>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</si>
  <si>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</si>
  <si>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</si>
  <si>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</si>
  <si>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</si>
  <si>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</si>
  <si>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</si>
  <si>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</si>
  <si>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</si>
  <si>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</si>
  <si>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</si>
  <si>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</si>
  <si>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</si>
  <si>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</si>
  <si>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</si>
  <si>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</si>
  <si>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</si>
  <si>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</si>
  <si>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</si>
  <si>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</si>
  <si>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</si>
  <si>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</si>
  <si>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</si>
  <si>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</si>
  <si>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</si>
  <si>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</si>
  <si>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</si>
  <si>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</si>
  <si>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</si>
  <si>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</si>
  <si>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</si>
  <si>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</si>
  <si>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</si>
  <si>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</si>
  <si>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</si>
  <si>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</si>
  <si>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</si>
  <si>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</si>
  <si>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</si>
  <si>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</si>
  <si>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</si>
  <si>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</si>
  <si>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</si>
  <si>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</si>
  <si>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</si>
  <si>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</si>
  <si>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</si>
  <si>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</si>
  <si>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</si>
  <si>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</si>
  <si>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</si>
  <si>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</si>
  <si>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</si>
  <si>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</si>
  <si>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</si>
  <si>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</si>
  <si>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</si>
  <si>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</si>
  <si>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</si>
  <si>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</si>
  <si>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</si>
  <si>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</si>
  <si>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</si>
  <si>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</si>
  <si>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</si>
  <si>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</si>
  <si>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</si>
  <si>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</si>
  <si>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</si>
  <si>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</si>
  <si>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</si>
  <si>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</si>
  <si>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</si>
  <si>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</si>
  <si>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</si>
  <si>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</si>
  <si>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</si>
  <si>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</si>
  <si>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</si>
  <si>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</si>
  <si>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</si>
  <si>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</si>
  <si>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</si>
  <si>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</si>
  <si>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</si>
  <si>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</si>
  <si>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</si>
  <si>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</si>
  <si>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</si>
  <si>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</si>
  <si>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</si>
  <si>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</si>
  <si>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</si>
  <si>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</si>
  <si>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</si>
  <si>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</si>
  <si>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</si>
  <si>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</si>
  <si>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</si>
  <si>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</si>
  <si>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</si>
  <si>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</si>
  <si>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</si>
  <si>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</si>
  <si>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</si>
  <si>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</si>
  <si>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</si>
  <si>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</si>
  <si>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</si>
  <si>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</si>
  <si>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</si>
  <si>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</si>
  <si>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</si>
  <si>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</si>
  <si>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</si>
  <si>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</si>
  <si>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</si>
  <si>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</si>
  <si>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</si>
  <si>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</si>
  <si>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</si>
  <si>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</si>
  <si>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</si>
  <si>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</si>
  <si>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</si>
  <si>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</si>
  <si>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</si>
  <si>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</si>
  <si>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</si>
  <si>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</si>
  <si>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</si>
  <si>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</si>
  <si>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</si>
  <si>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</si>
  <si>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</si>
  <si>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</si>
  <si>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</si>
  <si>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</si>
  <si>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</si>
  <si>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</si>
  <si>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</si>
  <si>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</si>
  <si>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</si>
  <si>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</si>
  <si>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</si>
  <si>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</si>
  <si>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</si>
  <si>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</si>
  <si>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</si>
  <si>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</si>
  <si>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</si>
  <si>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</si>
  <si>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</si>
  <si>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</si>
  <si>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</si>
  <si>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</si>
  <si>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</si>
  <si>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</si>
  <si>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</si>
  <si>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</si>
  <si>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</si>
  <si>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</si>
  <si>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</si>
  <si>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</si>
  <si>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</si>
  <si>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</si>
  <si>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</si>
  <si>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</si>
  <si>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</si>
  <si>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</si>
  <si>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</si>
  <si>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</si>
  <si>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</si>
  <si>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</si>
  <si>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</si>
  <si>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</si>
  <si>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</si>
  <si>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</si>
  <si>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</si>
  <si>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</si>
  <si>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</si>
  <si>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</si>
  <si>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</si>
  <si>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</si>
  <si>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</si>
  <si>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</si>
  <si>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</si>
  <si>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</si>
  <si>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</si>
  <si>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</si>
  <si>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</si>
  <si>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</si>
  <si>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</si>
  <si>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</si>
  <si>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</si>
  <si>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</si>
  <si>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</si>
  <si>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</si>
  <si>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</si>
  <si>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</si>
  <si>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</si>
  <si>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</si>
  <si>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</si>
  <si>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</si>
  <si>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</si>
  <si>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</si>
  <si>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</si>
  <si>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</si>
  <si>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</si>
  <si>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</si>
  <si>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</si>
  <si>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</si>
  <si>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</si>
  <si>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</si>
  <si>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</si>
  <si>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</si>
  <si>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</si>
  <si>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</si>
  <si>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</si>
  <si>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</si>
  <si>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</si>
  <si>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</si>
  <si>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</si>
  <si>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</si>
  <si>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</si>
  <si>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</si>
  <si>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</si>
  <si>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</si>
  <si>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</si>
  <si>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</si>
  <si>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</si>
  <si>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</si>
  <si>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</si>
  <si>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</si>
  <si>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</si>
  <si>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</si>
  <si>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</si>
  <si>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</si>
  <si>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</si>
  <si>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</si>
  <si>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</si>
  <si>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</si>
  <si>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</si>
  <si>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</si>
  <si>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</si>
  <si>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</si>
  <si>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</si>
  <si>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</si>
  <si>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</si>
  <si>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</si>
  <si>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</si>
  <si>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</si>
  <si>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</si>
  <si>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</si>
  <si>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</si>
  <si>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</si>
  <si>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</si>
  <si>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</si>
  <si>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</si>
  <si>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</si>
  <si>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</si>
  <si>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</si>
  <si>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</si>
  <si>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</si>
  <si>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</si>
  <si>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</si>
  <si>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</si>
  <si>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</si>
  <si>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</si>
  <si>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</si>
  <si>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</si>
  <si>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</si>
  <si>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</si>
  <si>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</si>
  <si>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</si>
  <si>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</si>
  <si>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</si>
  <si>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</si>
  <si>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</si>
  <si>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</si>
  <si>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</si>
  <si>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</si>
  <si>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</si>
  <si>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</si>
  <si>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</si>
  <si>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</si>
  <si>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</si>
  <si>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</si>
  <si>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</si>
  <si>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</si>
  <si>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</si>
  <si>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</si>
  <si>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</si>
  <si>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</si>
  <si>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</si>
  <si>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</si>
  <si>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</si>
  <si>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</si>
  <si>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</si>
  <si>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</si>
  <si>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</si>
  <si>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</si>
  <si>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</si>
  <si>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</si>
  <si>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</si>
  <si>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</si>
  <si>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</si>
  <si>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</si>
  <si>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</si>
  <si>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</si>
  <si>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</si>
  <si>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</si>
  <si>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</si>
  <si>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</si>
  <si>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</si>
  <si>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</si>
  <si>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</si>
  <si>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</si>
  <si>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</si>
  <si>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</si>
  <si>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</si>
  <si>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</si>
  <si>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</si>
  <si>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</si>
  <si>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</si>
  <si>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</si>
  <si>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</si>
  <si>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</si>
  <si>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</si>
  <si>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</si>
  <si>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</si>
  <si>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</si>
  <si>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</si>
  <si>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</si>
  <si>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</si>
  <si>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</si>
  <si>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</si>
  <si>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</si>
  <si>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</si>
  <si>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</si>
  <si>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</si>
  <si>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</si>
  <si>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</si>
  <si>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</si>
  <si>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</si>
  <si>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</si>
  <si>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</si>
  <si>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</si>
  <si>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</si>
  <si>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</si>
  <si>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</si>
  <si>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</si>
  <si>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</si>
  <si>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</si>
  <si>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</si>
  <si>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</si>
  <si>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</si>
  <si>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</si>
  <si>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</si>
  <si>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</si>
  <si>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</si>
  <si>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</si>
  <si>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</si>
  <si>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</si>
  <si>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</si>
  <si>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</si>
  <si>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</si>
  <si>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</si>
  <si>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</si>
  <si>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</si>
  <si>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</si>
  <si>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</si>
  <si>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</si>
  <si>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</si>
  <si>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</si>
  <si>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</si>
  <si>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</si>
  <si>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</si>
  <si>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</si>
  <si>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</si>
  <si>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</si>
  <si>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</si>
  <si>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</si>
  <si>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</si>
  <si>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</si>
  <si>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</si>
  <si>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</si>
  <si>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</si>
  <si>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</si>
  <si>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</si>
  <si>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</si>
  <si>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</si>
  <si>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</si>
  <si>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</si>
  <si>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</si>
  <si>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</si>
  <si>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</si>
  <si>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</si>
  <si>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</si>
  <si>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</si>
  <si>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</si>
  <si>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</si>
  <si>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</si>
  <si>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</si>
  <si>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</si>
  <si>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</si>
  <si>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</si>
  <si>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</si>
  <si>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</si>
  <si>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</si>
  <si>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</si>
  <si>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</si>
  <si>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</si>
  <si>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</si>
  <si>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</si>
  <si>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</si>
  <si>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</si>
  <si>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</si>
  <si>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</si>
  <si>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</si>
  <si>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</si>
  <si>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</si>
  <si>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</si>
  <si>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</si>
  <si>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</si>
  <si>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</si>
  <si>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</si>
  <si>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</si>
  <si>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</si>
  <si>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</si>
  <si>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</si>
  <si>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</si>
  <si>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</si>
  <si>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</si>
  <si>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</si>
  <si>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</si>
  <si>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</si>
  <si>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</si>
  <si>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</si>
  <si>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</si>
  <si>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</si>
  <si>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</si>
  <si>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</si>
  <si>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</si>
  <si>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</si>
  <si>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</si>
  <si>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</si>
  <si>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</si>
  <si>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</si>
  <si>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</si>
  <si>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</si>
  <si>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</si>
  <si>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</si>
  <si>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</si>
  <si>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</si>
  <si>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</si>
  <si>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</si>
  <si>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</si>
  <si>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</si>
  <si>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</si>
  <si>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</si>
  <si>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</si>
  <si>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</si>
  <si>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</si>
  <si>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</si>
  <si>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</si>
  <si>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</si>
  <si>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</si>
  <si>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</si>
  <si>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</si>
  <si>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</si>
  <si>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</si>
  <si>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</si>
  <si>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</si>
  <si>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</si>
  <si>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</si>
  <si>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</si>
  <si>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</si>
  <si>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</si>
  <si>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</si>
  <si>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</si>
  <si>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</si>
  <si>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</si>
  <si>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</si>
  <si>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</si>
  <si>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</si>
  <si>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</si>
  <si>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</si>
  <si>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</si>
  <si>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</si>
  <si>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</si>
  <si>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</si>
  <si>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</si>
  <si>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</si>
  <si>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</si>
  <si>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</si>
  <si>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</si>
  <si>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</si>
  <si>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</si>
  <si>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</si>
  <si>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</si>
  <si>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</si>
  <si>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</si>
  <si>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</si>
  <si>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</si>
  <si>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</si>
  <si>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</si>
  <si>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</si>
  <si>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</si>
  <si>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</si>
  <si>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</si>
  <si>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</si>
  <si>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</si>
  <si>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</si>
  <si>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</si>
  <si>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</si>
  <si>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</si>
  <si>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</si>
  <si>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</si>
  <si>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</si>
  <si>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</si>
  <si>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</si>
  <si>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</si>
  <si>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</si>
  <si>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</si>
  <si>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</si>
  <si>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</si>
  <si>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</si>
  <si>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</si>
  <si>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</si>
  <si>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</si>
  <si>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</si>
  <si>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</si>
  <si>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</si>
  <si>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</si>
  <si>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</si>
  <si>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</si>
  <si>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</si>
  <si>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</si>
  <si>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</si>
  <si>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</si>
  <si>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</si>
  <si>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</si>
  <si>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</si>
  <si>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</si>
  <si>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</si>
  <si>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</si>
  <si>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</si>
  <si>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</si>
  <si>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</si>
  <si>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</si>
  <si>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</si>
  <si>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</si>
  <si>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</si>
  <si>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</si>
  <si>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</si>
  <si>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</si>
  <si>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</si>
  <si>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</si>
  <si>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</si>
  <si>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</si>
  <si>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</si>
  <si>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</si>
  <si>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</si>
  <si>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</si>
  <si>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</si>
  <si>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</si>
  <si>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</si>
  <si>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</si>
  <si>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</si>
  <si>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</si>
  <si>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</si>
  <si>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</si>
  <si>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</si>
  <si>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</si>
  <si>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</si>
  <si>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</si>
  <si>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</si>
  <si>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</si>
  <si>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</si>
  <si>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</si>
  <si>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</si>
  <si>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</si>
  <si>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</si>
  <si>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</si>
  <si>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</si>
  <si>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</si>
  <si>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</si>
  <si>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</si>
  <si>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</si>
  <si>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</si>
  <si>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</si>
  <si>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</si>
  <si>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</si>
  <si>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</si>
  <si>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</si>
  <si>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</si>
  <si>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</si>
  <si>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</si>
  <si>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</si>
  <si>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</si>
  <si>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</si>
  <si>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</si>
  <si>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</si>
  <si>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</si>
  <si>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</si>
  <si>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</si>
  <si>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</si>
  <si>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</si>
  <si>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</si>
  <si>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</si>
  <si>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</si>
  <si>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</si>
  <si>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</si>
  <si>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</si>
  <si>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</si>
  <si>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</si>
  <si>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</si>
  <si>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</si>
  <si>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</si>
  <si>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</si>
  <si>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</si>
  <si>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</si>
  <si>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</si>
  <si>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</si>
  <si>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</si>
  <si>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</si>
  <si>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</si>
  <si>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</si>
  <si>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</si>
  <si>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</si>
  <si>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</si>
  <si>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</si>
  <si>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</si>
  <si>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</si>
  <si>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</si>
  <si>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</si>
  <si>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</si>
  <si>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</si>
  <si>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</si>
  <si>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</si>
  <si>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</si>
  <si>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</si>
  <si>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</si>
  <si>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</si>
  <si>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</si>
  <si>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</si>
  <si>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</si>
  <si>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</si>
  <si>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</si>
  <si>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</si>
  <si>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</si>
  <si>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</si>
  <si>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</si>
  <si>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</si>
  <si>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</si>
  <si>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</si>
  <si>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</si>
  <si>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</si>
  <si>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</si>
  <si>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</si>
  <si>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</si>
  <si>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</si>
  <si>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</si>
  <si>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</si>
  <si>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</si>
  <si>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</si>
  <si>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</si>
  <si>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</si>
  <si>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</si>
  <si>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</si>
  <si>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</si>
  <si>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</si>
  <si>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</si>
  <si>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</si>
  <si>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</si>
  <si>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</si>
  <si>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</si>
  <si>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</si>
  <si>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</si>
  <si>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</si>
  <si>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</si>
  <si>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</si>
  <si>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</si>
  <si>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</si>
  <si>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</si>
  <si>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</si>
  <si>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</si>
  <si>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</si>
  <si>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</si>
  <si>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</si>
  <si>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</si>
  <si>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</si>
  <si>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</si>
  <si>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</si>
  <si>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</si>
  <si>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</si>
  <si>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</si>
  <si>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</si>
  <si>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</si>
  <si>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</si>
  <si>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</si>
  <si>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</si>
  <si>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</si>
  <si>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</si>
  <si>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</si>
  <si>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</si>
  <si>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</si>
  <si>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</si>
  <si>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</si>
  <si>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</si>
  <si>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</si>
  <si>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</si>
  <si>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</si>
  <si>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</si>
  <si>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</si>
  <si>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</si>
  <si>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</si>
  <si>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</si>
  <si>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</si>
  <si>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</si>
  <si>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</si>
  <si>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</si>
  <si>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</si>
  <si>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</si>
  <si>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</si>
  <si>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</si>
  <si>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</si>
  <si>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</si>
  <si>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</si>
  <si>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</si>
  <si>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</si>
  <si>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</si>
  <si>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</si>
  <si>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</si>
  <si>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</si>
  <si>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</si>
  <si>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</si>
  <si>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</si>
  <si>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</si>
  <si>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</si>
  <si>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</si>
  <si>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</si>
  <si>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</si>
  <si>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</si>
  <si>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</si>
  <si>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</si>
  <si>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</si>
  <si>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</si>
  <si>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</si>
  <si>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</si>
  <si>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</si>
  <si>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</si>
  <si>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</si>
  <si>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</si>
  <si>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</si>
  <si>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</si>
  <si>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</si>
  <si>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</si>
  <si>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</si>
  <si>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</si>
  <si>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</si>
  <si>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</si>
  <si>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</si>
  <si>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</si>
  <si>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</si>
  <si>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</si>
  <si>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</si>
  <si>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</si>
  <si>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</si>
  <si>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</si>
  <si>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</si>
  <si>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</si>
  <si>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</si>
  <si>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</si>
  <si>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</si>
  <si>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</si>
  <si>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</si>
  <si>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</si>
  <si>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</si>
  <si>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</si>
  <si>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</si>
  <si>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</si>
  <si>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</si>
  <si>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</si>
  <si>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</si>
  <si>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</si>
  <si>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</si>
  <si>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</si>
  <si>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</si>
  <si>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</si>
  <si>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</si>
  <si>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</si>
  <si>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</si>
  <si>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</si>
  <si>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</si>
  <si>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</si>
  <si>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</si>
  <si>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</si>
  <si>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</si>
  <si>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</si>
  <si>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</si>
  <si>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</si>
  <si>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</si>
  <si>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</si>
  <si>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</si>
  <si>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</si>
  <si>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</si>
  <si>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</si>
  <si>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</si>
  <si>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</si>
  <si>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</si>
  <si>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</si>
  <si>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</si>
  <si>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</si>
  <si>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</si>
  <si>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</si>
  <si>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</si>
  <si>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</si>
  <si>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</si>
  <si>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</si>
  <si>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</si>
  <si>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</si>
  <si>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</si>
  <si>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</si>
  <si>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</si>
  <si>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</si>
  <si>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</si>
  <si>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</si>
  <si>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</si>
  <si>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</si>
  <si>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</si>
  <si>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</si>
  <si>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</si>
  <si>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</si>
  <si>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</si>
  <si>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</si>
  <si>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</si>
  <si>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</si>
  <si>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</si>
  <si>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</si>
  <si>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</si>
  <si>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</si>
  <si>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</si>
  <si>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</si>
  <si>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</si>
  <si>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</si>
  <si>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</si>
  <si>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</si>
  <si>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</si>
  <si>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</si>
  <si>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</si>
  <si>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</si>
  <si>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</si>
  <si>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</si>
  <si>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</si>
  <si>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</si>
  <si>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</si>
  <si>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</si>
  <si>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</si>
  <si>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</si>
  <si>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</si>
  <si>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</si>
  <si>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</si>
  <si>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</si>
  <si>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</si>
  <si>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</si>
  <si>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</si>
  <si>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</si>
  <si>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</si>
  <si>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</si>
  <si>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</si>
  <si>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</si>
  <si>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</si>
  <si>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</si>
  <si>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</si>
  <si>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</si>
  <si>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</si>
  <si>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</si>
  <si>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</si>
  <si>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</si>
  <si>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</si>
  <si>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</si>
  <si>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</si>
  <si>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</si>
  <si>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</si>
  <si>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</si>
  <si>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</si>
  <si>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</si>
  <si>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</si>
  <si>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</si>
  <si>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</si>
  <si>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</si>
  <si>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</si>
  <si>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</si>
  <si>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</si>
  <si>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</si>
  <si>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</si>
  <si>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</si>
  <si>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</si>
  <si>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</si>
  <si>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</si>
  <si>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</si>
  <si>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</si>
  <si>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</si>
  <si>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</si>
  <si>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</si>
  <si>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</si>
  <si>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</si>
  <si>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</si>
  <si>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</si>
  <si>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</si>
  <si>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</si>
  <si>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</si>
  <si>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</si>
  <si>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</si>
  <si>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</si>
  <si>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</si>
  <si>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</si>
  <si>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</si>
  <si>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</si>
  <si>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</si>
  <si>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</si>
  <si>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</si>
  <si>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</si>
  <si>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</si>
  <si>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</si>
  <si>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</si>
  <si>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</si>
  <si>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</si>
  <si>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</si>
  <si>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</si>
  <si>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</si>
  <si>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</si>
  <si>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</si>
  <si>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</si>
  <si>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</si>
  <si>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</si>
  <si>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</si>
  <si>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</si>
  <si>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</si>
  <si>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</si>
  <si>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</si>
  <si>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</si>
  <si>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</si>
  <si>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</si>
  <si>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</si>
  <si>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</si>
  <si>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</si>
  <si>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</si>
  <si>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</si>
  <si>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</si>
  <si>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</si>
  <si>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</si>
  <si>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</si>
  <si>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</si>
  <si>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</si>
  <si>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</si>
  <si>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</si>
  <si>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</si>
  <si>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</si>
  <si>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</si>
  <si>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</si>
  <si>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</si>
  <si>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</si>
  <si>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</si>
  <si>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</si>
  <si>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</si>
  <si>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</si>
  <si>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</si>
  <si>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</si>
  <si>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</si>
  <si>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</si>
  <si>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</si>
  <si>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</si>
  <si>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</si>
  <si>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</si>
  <si>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</si>
  <si>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</si>
  <si>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</si>
  <si>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</si>
  <si>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</si>
  <si>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</si>
  <si>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</si>
  <si>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</si>
  <si>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</si>
  <si>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</si>
  <si>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</si>
  <si>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</si>
  <si>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</si>
  <si>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</si>
  <si>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</si>
  <si>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</si>
  <si>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</si>
  <si>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</si>
  <si>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</si>
  <si>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</si>
  <si>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</si>
  <si>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</si>
  <si>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</si>
  <si>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</si>
  <si>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</si>
  <si>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</si>
  <si>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</si>
  <si>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</si>
  <si>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</si>
  <si>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</si>
  <si>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</si>
  <si>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</si>
  <si>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</si>
  <si>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</si>
  <si>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</si>
  <si>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</si>
  <si>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</si>
  <si>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</si>
  <si>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</si>
  <si>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</si>
  <si>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</si>
  <si>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</si>
  <si>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</si>
  <si>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</si>
  <si>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</si>
  <si>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</si>
  <si>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</si>
  <si>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</si>
  <si>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</si>
  <si>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</si>
  <si>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</si>
  <si>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</si>
  <si>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</si>
  <si>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</si>
  <si>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</si>
  <si>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</si>
  <si>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</si>
  <si>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</si>
  <si>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</si>
  <si>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</si>
  <si>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</si>
  <si>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</si>
  <si>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</si>
  <si>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</si>
  <si>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</si>
  <si>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</si>
  <si>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</si>
  <si>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</si>
  <si>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</si>
  <si>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</si>
  <si>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</si>
  <si>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</si>
  <si>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</si>
  <si>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</si>
  <si>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</si>
  <si>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</si>
  <si>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</si>
  <si>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</si>
  <si>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</si>
  <si>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</si>
  <si>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</si>
  <si>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</si>
  <si>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</si>
  <si>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</si>
  <si>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</si>
  <si>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</si>
  <si>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</si>
  <si>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</si>
  <si>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</si>
  <si>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</si>
  <si>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</si>
  <si>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</si>
  <si>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</si>
  <si>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</si>
  <si>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</si>
  <si>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</si>
  <si>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</si>
  <si>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</si>
  <si>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</si>
  <si>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</si>
  <si>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</si>
  <si>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</si>
  <si>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</si>
  <si>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</si>
  <si>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</si>
  <si>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</si>
  <si>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</si>
  <si>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</si>
  <si>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</si>
  <si>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</si>
  <si>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</si>
  <si>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</si>
  <si>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</si>
  <si>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</si>
  <si>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</si>
  <si>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</si>
  <si>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</si>
  <si>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</si>
  <si>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</si>
  <si>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</si>
  <si>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</si>
  <si>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</si>
  <si>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</si>
  <si>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</si>
  <si>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</si>
  <si>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</si>
  <si>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</si>
  <si>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</si>
  <si>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</si>
  <si>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</si>
  <si>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</si>
  <si>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</si>
  <si>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</si>
  <si>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</si>
  <si>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</si>
  <si>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</si>
  <si>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</si>
  <si>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</si>
  <si>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</si>
  <si>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</si>
  <si>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</si>
  <si>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</si>
  <si>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</si>
  <si>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</si>
  <si>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</si>
  <si>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</si>
  <si>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</si>
  <si>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</si>
  <si>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</si>
  <si>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</si>
  <si>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</si>
  <si>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</si>
  <si>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</si>
  <si>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</si>
  <si>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</si>
  <si>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</si>
  <si>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</si>
  <si>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</si>
  <si>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</si>
  <si>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</si>
  <si>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</si>
  <si>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</si>
  <si>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</si>
  <si>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</si>
  <si>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</si>
  <si>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</si>
  <si>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</si>
  <si>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</si>
  <si>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</si>
  <si>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</si>
  <si>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</si>
  <si>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</si>
  <si>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</si>
  <si>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</si>
  <si>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</si>
  <si>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</si>
  <si>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</si>
  <si>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</si>
  <si>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</si>
  <si>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</si>
  <si>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</si>
  <si>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</si>
  <si>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</si>
  <si>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</si>
  <si>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</si>
  <si>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</si>
  <si>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</si>
  <si>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</si>
  <si>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</si>
  <si>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</si>
  <si>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</si>
  <si>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</si>
  <si>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</si>
  <si>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</si>
  <si>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</si>
  <si>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</si>
  <si>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</si>
  <si>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</si>
  <si>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</si>
  <si>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</si>
  <si>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</si>
  <si>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</si>
  <si>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</si>
  <si>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</si>
  <si>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</si>
  <si>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</si>
  <si>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</si>
  <si>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</si>
  <si>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</si>
  <si>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</si>
  <si>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</si>
  <si>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</si>
  <si>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</si>
  <si>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</si>
  <si>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</si>
  <si>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</si>
  <si>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</si>
  <si>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</si>
  <si>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</si>
  <si>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</si>
  <si>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</si>
  <si>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</si>
  <si>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</si>
  <si>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</si>
  <si>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</si>
  <si>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</si>
  <si>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</si>
  <si>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</si>
  <si>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</si>
  <si>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</si>
  <si>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</si>
  <si>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</si>
  <si>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</si>
  <si>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</si>
  <si>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</si>
  <si>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</si>
  <si>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</si>
  <si>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</si>
  <si>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</si>
  <si>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</si>
  <si>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</si>
  <si>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</si>
  <si>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</si>
  <si>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</si>
  <si>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</si>
  <si>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</si>
  <si>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</si>
  <si>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</si>
  <si>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</si>
  <si>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</si>
  <si>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</si>
  <si>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</si>
  <si>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</si>
  <si>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</si>
  <si>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</si>
  <si>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</si>
  <si>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</si>
  <si>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</si>
  <si>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</si>
  <si>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</si>
  <si>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</si>
  <si>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</si>
  <si>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</si>
  <si>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</si>
  <si>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</si>
  <si>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</si>
  <si>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</si>
  <si>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</si>
  <si>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</si>
  <si>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</si>
  <si>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</si>
  <si>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</si>
  <si>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</si>
  <si>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</si>
  <si>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</si>
  <si>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</si>
  <si>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</si>
  <si>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</si>
  <si>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</si>
  <si>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</si>
  <si>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</si>
  <si>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</si>
  <si>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</si>
  <si>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</si>
  <si>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</si>
  <si>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</si>
  <si>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</si>
  <si>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</si>
  <si>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</si>
  <si>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</si>
  <si>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</si>
  <si>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</si>
  <si>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</si>
  <si>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</si>
  <si>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</si>
  <si>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</si>
  <si>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</si>
  <si>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</si>
  <si>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</si>
  <si>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</si>
  <si>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</si>
  <si>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</si>
  <si>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</si>
  <si>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</si>
  <si>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</si>
  <si>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</si>
  <si>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</si>
  <si>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</si>
  <si>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</si>
  <si>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</si>
  <si>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</si>
  <si>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</si>
  <si>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</si>
  <si>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</si>
  <si>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</si>
  <si>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</si>
  <si>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</si>
  <si>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</si>
  <si>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</si>
  <si>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</si>
  <si>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</si>
  <si>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</si>
  <si>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</si>
  <si>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</si>
  <si>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</si>
  <si>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</si>
  <si>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</si>
  <si>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</si>
  <si>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</si>
  <si>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</si>
  <si>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</si>
  <si>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</si>
  <si>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</si>
  <si>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</si>
  <si>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</si>
  <si>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</si>
  <si>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</si>
  <si>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</si>
  <si>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</si>
  <si>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</si>
  <si>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</si>
  <si>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</si>
  <si>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</si>
  <si>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</si>
  <si>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</si>
  <si>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</si>
  <si>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</si>
  <si>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</si>
  <si>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</si>
  <si>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</si>
  <si>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</si>
  <si>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</si>
  <si>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</si>
  <si>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</si>
  <si>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</si>
  <si>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</si>
  <si>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</si>
  <si>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</si>
  <si>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</si>
  <si>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</si>
  <si>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</si>
  <si>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</si>
  <si>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</si>
  <si>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</si>
  <si>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</si>
  <si>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</si>
  <si>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</si>
  <si>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</si>
  <si>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</si>
  <si>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</si>
  <si>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</si>
  <si>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</si>
  <si>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</si>
  <si>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</si>
  <si>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</si>
  <si>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</si>
  <si>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</si>
  <si>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</si>
  <si>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</si>
  <si>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</si>
  <si>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</si>
  <si>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</si>
  <si>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</si>
  <si>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</si>
  <si>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</si>
  <si>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</si>
  <si>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</si>
  <si>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</si>
  <si>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</si>
  <si>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</si>
  <si>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</si>
  <si>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</si>
  <si>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</si>
  <si>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</si>
  <si>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</si>
  <si>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</si>
  <si>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</si>
  <si>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</si>
  <si>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</si>
  <si>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</si>
  <si>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</si>
  <si>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</si>
  <si>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</si>
  <si>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</si>
  <si>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</si>
  <si>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</si>
  <si>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</si>
  <si>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</si>
  <si>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</si>
  <si>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</si>
  <si>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</si>
  <si>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</si>
  <si>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</si>
  <si>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</si>
  <si>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</si>
  <si>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</si>
  <si>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</si>
  <si>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</si>
  <si>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</si>
  <si>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</si>
  <si>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</si>
  <si>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</si>
  <si>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</si>
  <si>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</si>
  <si>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</si>
  <si>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</si>
  <si>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</si>
  <si>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</si>
  <si>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</si>
  <si>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</si>
  <si>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</si>
  <si>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</si>
  <si>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</si>
  <si>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</si>
  <si>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</si>
  <si>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</si>
  <si>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</si>
  <si>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</si>
  <si>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</si>
  <si>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</si>
  <si>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</si>
  <si>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</si>
  <si>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</si>
  <si>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</si>
  <si>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</si>
  <si>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</si>
  <si>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</si>
  <si>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</si>
  <si>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</si>
  <si>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</si>
  <si>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</si>
  <si>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</si>
  <si>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</si>
  <si>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</si>
  <si>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</si>
  <si>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</si>
  <si>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</si>
  <si>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</si>
  <si>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</si>
  <si>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</si>
  <si>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</si>
  <si>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</si>
  <si>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</si>
  <si>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</si>
  <si>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</si>
  <si>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</si>
  <si>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</si>
  <si>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</si>
  <si>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</si>
  <si>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</si>
  <si>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</si>
  <si>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</si>
  <si>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</si>
  <si>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</si>
  <si>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</si>
  <si>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</si>
  <si>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</si>
  <si>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</si>
  <si>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</si>
  <si>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</si>
  <si>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</si>
  <si>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</si>
  <si>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</si>
  <si>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</si>
  <si>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</si>
  <si>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</si>
  <si>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</si>
  <si>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</si>
  <si>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</si>
  <si>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</si>
  <si>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</si>
  <si>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</si>
  <si>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</si>
  <si>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</si>
  <si>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</si>
  <si>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</si>
  <si>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</si>
  <si>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</si>
  <si>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</si>
  <si>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</si>
  <si>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</si>
  <si>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</si>
  <si>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</si>
  <si>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</si>
  <si>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</si>
  <si>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</si>
  <si>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</si>
  <si>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</si>
  <si>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</si>
  <si>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</si>
  <si>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</si>
  <si>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</si>
  <si>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</si>
  <si>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</si>
  <si>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</si>
  <si>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</si>
  <si>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</si>
  <si>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</si>
  <si>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</si>
  <si>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</si>
  <si>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</si>
  <si>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</si>
  <si>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</si>
  <si>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</si>
  <si>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</si>
  <si>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</si>
  <si>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</si>
  <si>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</si>
  <si>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</si>
  <si>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</si>
  <si>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</si>
  <si>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</si>
  <si>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</si>
  <si>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</si>
  <si>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</si>
  <si>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</si>
  <si>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</si>
  <si>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</si>
  <si>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</si>
  <si>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</si>
  <si>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</si>
  <si>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</si>
  <si>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</si>
  <si>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</si>
  <si>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</si>
  <si>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</si>
  <si>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</si>
  <si>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</si>
  <si>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</si>
  <si>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</si>
  <si>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</si>
  <si>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</si>
  <si>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</si>
  <si>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</si>
  <si>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</si>
  <si>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</si>
  <si>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</si>
  <si>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</si>
  <si>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</si>
  <si>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</si>
  <si>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</si>
  <si>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</si>
  <si>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</si>
  <si>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</si>
  <si>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</si>
  <si>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</si>
  <si>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</si>
  <si>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</si>
  <si>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</si>
  <si>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</si>
  <si>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</si>
  <si>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</si>
  <si>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</si>
  <si>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</si>
  <si>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</si>
  <si>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</si>
  <si>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</si>
  <si>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</si>
  <si>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</si>
  <si>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</si>
  <si>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</si>
  <si>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</si>
  <si>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</si>
  <si>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</si>
  <si>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</si>
  <si>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</si>
  <si>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</si>
  <si>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</si>
  <si>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</si>
  <si>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</si>
  <si>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</si>
  <si>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</si>
  <si>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</si>
  <si>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</si>
  <si>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</si>
  <si>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</si>
  <si>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</si>
  <si>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</si>
  <si>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</si>
  <si>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</si>
  <si>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</si>
  <si>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</si>
  <si>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</si>
  <si>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</si>
  <si>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</si>
  <si>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</si>
  <si>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</si>
  <si>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</si>
  <si>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</si>
  <si>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</si>
  <si>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</si>
  <si>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</si>
  <si>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</si>
  <si>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</si>
  <si>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</si>
  <si>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</si>
  <si>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</si>
  <si>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</si>
  <si>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</si>
  <si>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</si>
  <si>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</si>
  <si>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</si>
  <si>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</si>
  <si>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</si>
  <si>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</si>
  <si>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</si>
  <si>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</si>
  <si>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</si>
  <si>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</si>
  <si>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</si>
  <si>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</si>
  <si>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</si>
  <si>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</si>
  <si>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</si>
  <si>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</si>
  <si>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</si>
  <si>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</si>
  <si>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</si>
  <si>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</si>
  <si>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</si>
  <si>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</si>
  <si>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</si>
  <si>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</si>
  <si>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</si>
  <si>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</si>
  <si>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</si>
  <si>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</si>
  <si>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</si>
  <si>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</si>
  <si>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</si>
  <si>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</si>
  <si>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</si>
  <si>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</si>
  <si>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</si>
  <si>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</si>
  <si>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</si>
  <si>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</si>
  <si>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</si>
  <si>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</si>
  <si>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</si>
  <si>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</si>
  <si>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</si>
  <si>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</si>
  <si>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</si>
  <si>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</si>
  <si>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</si>
  <si>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</si>
  <si>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</si>
  <si>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</si>
  <si>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</si>
  <si>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</si>
  <si>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</si>
  <si>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</si>
  <si>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</si>
  <si>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</si>
  <si>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</si>
  <si>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</si>
  <si>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</si>
  <si>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</si>
  <si>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</si>
  <si>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</si>
  <si>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</si>
  <si>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</si>
  <si>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</si>
  <si>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</si>
  <si>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</si>
  <si>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</si>
  <si>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</si>
  <si>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</si>
  <si>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</si>
  <si>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</si>
  <si>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</si>
  <si>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</si>
  <si>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</si>
  <si>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</si>
  <si>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</si>
  <si>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</si>
  <si>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</si>
  <si>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</si>
  <si>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</si>
  <si>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</si>
  <si>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</si>
  <si>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</si>
  <si>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</si>
  <si>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</si>
  <si>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</si>
  <si>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</si>
  <si>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</si>
  <si>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</si>
  <si>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</si>
  <si>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</si>
  <si>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</si>
  <si>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</si>
  <si>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</si>
  <si>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</si>
  <si>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</si>
  <si>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</si>
  <si>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</si>
  <si>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</si>
  <si>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</si>
  <si>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</si>
  <si>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</si>
  <si>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</si>
  <si>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</si>
  <si>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</si>
  <si>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</si>
  <si>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</si>
  <si>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</si>
  <si>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</si>
  <si>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</si>
  <si>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</si>
  <si>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</si>
  <si>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</si>
  <si>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</si>
  <si>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</si>
  <si>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</si>
  <si>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</si>
  <si>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</si>
  <si>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</si>
  <si>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</si>
  <si>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</si>
  <si>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</si>
  <si>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</si>
  <si>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</si>
  <si>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</si>
  <si>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</si>
  <si>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</si>
  <si>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</si>
  <si>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</si>
  <si>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</si>
  <si>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</si>
  <si>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</si>
  <si>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</si>
  <si>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</si>
  <si>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</si>
  <si>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</si>
  <si>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</si>
  <si>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</si>
  <si>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</si>
  <si>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</si>
  <si>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</si>
  <si>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</si>
  <si>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</si>
  <si>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</si>
  <si>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</si>
  <si>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</si>
  <si>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</si>
  <si>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</si>
  <si>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</si>
  <si>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</si>
  <si>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</si>
  <si>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</si>
  <si>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</si>
  <si>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</si>
  <si>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</si>
  <si>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</si>
  <si>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</si>
  <si>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</si>
  <si>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</si>
  <si>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</si>
  <si>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</si>
  <si>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</si>
  <si>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</si>
  <si>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</si>
  <si>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</si>
  <si>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</si>
  <si>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</si>
  <si>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</si>
  <si>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</si>
  <si>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</si>
  <si>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</si>
  <si>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</si>
  <si>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</si>
  <si>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</si>
  <si>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</si>
  <si>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</si>
  <si>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</si>
  <si>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</si>
  <si>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</si>
  <si>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</si>
  <si>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</si>
  <si>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</si>
  <si>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</si>
  <si>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</si>
  <si>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</si>
  <si>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</si>
  <si>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</si>
  <si>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</si>
  <si>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</si>
  <si>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</si>
  <si>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</si>
  <si>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</si>
  <si>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</si>
  <si>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</si>
  <si>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</si>
  <si>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</si>
  <si>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</si>
  <si>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</si>
  <si>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</si>
  <si>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</si>
  <si>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</si>
  <si>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</si>
  <si>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</si>
  <si>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</si>
  <si>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</si>
  <si>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</si>
  <si>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</si>
  <si>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</si>
  <si>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</si>
  <si>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</si>
  <si>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</si>
  <si>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</si>
  <si>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</si>
  <si>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</si>
  <si>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</si>
  <si>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</si>
  <si>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</si>
  <si>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</si>
  <si>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</si>
  <si>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</si>
  <si>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</si>
  <si>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</si>
  <si>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</si>
  <si>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</si>
  <si>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</si>
  <si>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</si>
  <si>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</si>
  <si>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</si>
  <si>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</si>
  <si>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</si>
  <si>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</si>
  <si>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</si>
  <si>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</si>
  <si>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</si>
  <si>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</si>
  <si>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</si>
  <si>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</si>
  <si>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</si>
  <si>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</si>
  <si>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</si>
  <si>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</si>
  <si>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</si>
  <si>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</si>
  <si>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</si>
  <si>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</si>
  <si>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</si>
  <si>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</si>
  <si>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</si>
  <si>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</si>
  <si>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</si>
  <si>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</si>
  <si>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</si>
  <si>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</si>
  <si>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</si>
  <si>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</si>
  <si>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</si>
  <si>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</si>
  <si>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</si>
  <si>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</si>
  <si>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</si>
  <si>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</si>
  <si>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</si>
  <si>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</si>
  <si>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</si>
  <si>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</si>
  <si>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</si>
  <si>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</si>
  <si>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</si>
  <si>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</si>
  <si>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</si>
  <si>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</si>
  <si>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</si>
  <si>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</si>
  <si>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</si>
  <si>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</si>
  <si>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</si>
  <si>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</si>
  <si>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</si>
  <si>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</si>
  <si>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</si>
  <si>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</si>
  <si>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</si>
  <si>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</si>
  <si>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</si>
  <si>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</si>
  <si>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</si>
  <si>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</si>
  <si>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</si>
  <si>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</si>
  <si>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</si>
  <si>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</si>
  <si>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</si>
  <si>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</si>
  <si>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</si>
  <si>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</si>
  <si>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</si>
  <si>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</si>
  <si>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</si>
  <si>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</si>
  <si>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</si>
  <si>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</si>
  <si>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</si>
  <si>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</si>
  <si>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</si>
  <si>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</si>
  <si>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</si>
  <si>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</si>
  <si>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</si>
  <si>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</si>
  <si>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</si>
  <si>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</si>
  <si>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</si>
  <si>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</si>
  <si>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</si>
  <si>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</si>
  <si>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</si>
  <si>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</si>
  <si>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</si>
  <si>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</si>
  <si>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</si>
  <si>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</si>
  <si>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</si>
  <si>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</si>
  <si>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</si>
  <si>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</si>
  <si>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</si>
  <si>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</si>
  <si>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</si>
  <si>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</si>
  <si>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</si>
  <si>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</si>
  <si>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</si>
  <si>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</si>
  <si>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</si>
  <si>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</si>
  <si>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</si>
  <si>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</si>
  <si>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</si>
  <si>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</si>
  <si>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</si>
  <si>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</si>
  <si>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</si>
  <si>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</si>
  <si>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</si>
  <si>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</si>
  <si>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</si>
  <si>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</si>
  <si>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</si>
  <si>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</si>
  <si>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</si>
  <si>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</si>
  <si>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</si>
  <si>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</si>
  <si>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</si>
  <si>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</si>
  <si>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</si>
  <si>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</si>
  <si>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</si>
  <si>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</si>
  <si>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</si>
  <si>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</si>
  <si>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</si>
  <si>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</si>
  <si>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</si>
  <si>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</si>
  <si>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</si>
  <si>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</si>
  <si>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</si>
  <si>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</si>
  <si>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</si>
  <si>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</si>
  <si>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</si>
  <si>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</si>
  <si>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</si>
  <si>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</si>
  <si>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</si>
  <si>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</si>
  <si>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</si>
  <si>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</si>
  <si>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</si>
  <si>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</si>
  <si>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</si>
  <si>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</si>
  <si>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</si>
  <si>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</si>
  <si>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</si>
  <si>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</si>
  <si>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</si>
  <si>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</si>
  <si>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</si>
  <si>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</si>
  <si>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</si>
  <si>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</si>
  <si>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</si>
  <si>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</si>
  <si>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</si>
  <si>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</si>
  <si>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</si>
  <si>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</si>
  <si>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</si>
  <si>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</si>
  <si>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</si>
  <si>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</si>
  <si>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</si>
  <si>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</si>
  <si>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</si>
  <si>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</si>
  <si>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</si>
  <si>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</si>
  <si>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</si>
  <si>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</si>
  <si>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</si>
  <si>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</si>
  <si>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</si>
  <si>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</si>
  <si>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</si>
  <si>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</si>
  <si>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</si>
  <si>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</si>
  <si>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</si>
  <si>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</si>
  <si>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</si>
  <si>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</si>
  <si>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</si>
  <si>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</si>
  <si>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</si>
  <si>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</si>
  <si>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</si>
  <si>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</si>
  <si>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</si>
  <si>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</si>
  <si>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</si>
  <si>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</si>
  <si>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</si>
  <si>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</si>
  <si>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</si>
  <si>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</si>
  <si>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</si>
  <si>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</si>
  <si>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</si>
  <si>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</si>
  <si>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</si>
  <si>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</si>
  <si>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</si>
  <si>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</si>
  <si>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</si>
  <si>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</si>
  <si>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</si>
  <si>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</si>
  <si>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</si>
  <si>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</si>
  <si>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</si>
  <si>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</si>
  <si>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</si>
  <si>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</si>
  <si>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</si>
  <si>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</si>
  <si>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</si>
  <si>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</si>
  <si>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</si>
  <si>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</si>
  <si>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</si>
  <si>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</si>
  <si>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</si>
  <si>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</si>
  <si>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</si>
  <si>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</si>
  <si>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</si>
  <si>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</si>
  <si>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</si>
  <si>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</si>
  <si>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</si>
  <si>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</si>
  <si>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</si>
  <si>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</si>
  <si>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</si>
  <si>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</si>
  <si>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</si>
  <si>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</si>
  <si>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</si>
  <si>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</si>
  <si>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</si>
  <si>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</si>
  <si>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</si>
  <si>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</si>
  <si>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</si>
  <si>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</si>
  <si>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</si>
  <si>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</si>
  <si>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</si>
  <si>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</si>
  <si>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</si>
  <si>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</si>
  <si>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</si>
  <si>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</si>
  <si>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</si>
  <si>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</si>
  <si>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</si>
  <si>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</si>
  <si>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</si>
  <si>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</si>
  <si>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</si>
  <si>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</si>
  <si>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</si>
  <si>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</si>
  <si>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</si>
  <si>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</si>
  <si>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</si>
  <si>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</si>
  <si>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</si>
  <si>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</si>
  <si>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</si>
  <si>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</si>
  <si>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</si>
  <si>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</si>
  <si>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</si>
  <si>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</si>
  <si>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</si>
  <si>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</si>
  <si>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</si>
  <si>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</si>
  <si>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</si>
  <si>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</si>
  <si>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</si>
  <si>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</si>
  <si>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</si>
  <si>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</si>
  <si>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</si>
  <si>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</si>
  <si>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</si>
  <si>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</si>
  <si>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</si>
  <si>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</si>
  <si>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</si>
  <si>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</si>
  <si>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</si>
  <si>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</si>
  <si>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</si>
  <si>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</si>
  <si>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</si>
  <si>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</si>
  <si>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</si>
  <si>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</si>
  <si>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</si>
  <si>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</si>
  <si>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</si>
  <si>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</si>
  <si>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</si>
  <si>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</si>
  <si>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</si>
  <si>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</si>
  <si>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</si>
  <si>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</si>
  <si>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</si>
  <si>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</si>
  <si>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</si>
  <si>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</si>
  <si>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</si>
  <si>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</si>
  <si>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</si>
  <si>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</si>
  <si>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</si>
  <si>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</si>
  <si>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</si>
  <si>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</si>
  <si>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</si>
  <si>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</si>
  <si>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</si>
  <si>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</si>
  <si>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</si>
  <si>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</si>
  <si>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</si>
  <si>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</si>
  <si>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</si>
  <si>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</si>
  <si>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</si>
  <si>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</si>
  <si>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</si>
  <si>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</si>
  <si>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</si>
  <si>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</si>
  <si>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</si>
  <si>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</si>
  <si>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</si>
  <si>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</si>
  <si>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</si>
  <si>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</si>
  <si>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</si>
  <si>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</si>
  <si>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</si>
  <si>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</si>
  <si>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</si>
  <si>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</si>
  <si>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</si>
  <si>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</si>
  <si>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</si>
  <si>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</si>
  <si>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</si>
  <si>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</si>
  <si>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</si>
  <si>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</si>
  <si>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</si>
  <si>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</si>
  <si>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</si>
  <si>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</si>
  <si>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</si>
  <si>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</si>
  <si>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</si>
  <si>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</si>
  <si>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</si>
  <si>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</si>
  <si>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</si>
  <si>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</si>
  <si>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</si>
  <si>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</si>
  <si>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</si>
  <si>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</si>
  <si>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</si>
  <si>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</si>
  <si>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</si>
  <si>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</si>
  <si>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</si>
  <si>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</si>
  <si>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</si>
  <si>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</si>
  <si>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</si>
  <si>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</si>
  <si>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</si>
  <si>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</si>
  <si>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</si>
  <si>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</si>
  <si>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</si>
  <si>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</si>
  <si>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</si>
  <si>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</si>
  <si>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</si>
  <si>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</si>
  <si>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</si>
  <si>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</si>
  <si>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</si>
  <si>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</si>
  <si>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</si>
  <si>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</si>
  <si>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</si>
  <si>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</si>
  <si>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</si>
  <si>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</si>
  <si>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</si>
  <si>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</si>
  <si>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</si>
  <si>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</si>
  <si>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</si>
  <si>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</si>
  <si>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</si>
  <si>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</si>
  <si>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</si>
  <si>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</si>
  <si>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</si>
  <si>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</si>
  <si>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</si>
  <si>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</si>
  <si>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</si>
  <si>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</si>
  <si>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</si>
  <si>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</si>
  <si>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</si>
  <si>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</si>
  <si>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</si>
  <si>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</si>
  <si>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</si>
  <si>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</si>
  <si>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</si>
  <si>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</si>
  <si>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</si>
  <si>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</si>
  <si>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</si>
  <si>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</si>
  <si>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</si>
  <si>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</si>
  <si>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</si>
  <si>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</si>
  <si>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</si>
  <si>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</si>
  <si>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</si>
  <si>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</si>
  <si>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</si>
  <si>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</si>
  <si>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</si>
  <si>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</si>
  <si>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</si>
  <si>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</si>
  <si>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</si>
  <si>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</si>
  <si>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</si>
  <si>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</si>
  <si>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</si>
  <si>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</si>
  <si>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</si>
  <si>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</si>
  <si>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</si>
  <si>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</si>
  <si>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</si>
  <si>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</si>
  <si>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</si>
  <si>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</si>
  <si>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</si>
  <si>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</si>
  <si>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</si>
  <si>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</si>
  <si>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</si>
  <si>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</si>
  <si>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</si>
  <si>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</si>
  <si>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</si>
  <si>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</si>
  <si>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</si>
  <si>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</si>
  <si>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</si>
  <si>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</si>
  <si>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</si>
  <si>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</si>
  <si>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</si>
  <si>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</si>
  <si>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</si>
  <si>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</si>
  <si>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</si>
  <si>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</si>
  <si>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</si>
  <si>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</si>
  <si>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</si>
  <si>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</si>
  <si>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</si>
  <si>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</si>
  <si>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</si>
  <si>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</si>
  <si>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</si>
  <si>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</si>
  <si>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</si>
  <si>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</si>
  <si>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</si>
  <si>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</si>
  <si>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</si>
  <si>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</si>
  <si>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</si>
  <si>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</si>
  <si>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</si>
  <si>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</si>
  <si>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</si>
  <si>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</si>
  <si>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</si>
  <si>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</si>
  <si>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</si>
  <si>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</si>
  <si>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</si>
  <si>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</si>
  <si>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</si>
  <si>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</si>
  <si>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</si>
  <si>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</si>
  <si>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</si>
  <si>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</si>
  <si>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</si>
  <si>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</si>
  <si>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</si>
  <si>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</si>
  <si>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</si>
  <si>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</si>
  <si>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</si>
  <si>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</si>
  <si>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</si>
  <si>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</si>
  <si>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</si>
  <si>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</si>
  <si>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</si>
  <si>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</si>
  <si>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</si>
  <si>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</si>
  <si>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</si>
  <si>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</si>
  <si>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</si>
  <si>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</si>
  <si>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</si>
  <si>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</si>
  <si>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</si>
  <si>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</si>
  <si>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</si>
  <si>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</si>
  <si>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</si>
  <si>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</si>
  <si>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</si>
  <si>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</si>
  <si>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</si>
  <si>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</si>
  <si>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</si>
  <si>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</si>
  <si>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</si>
  <si>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</si>
  <si>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</si>
  <si>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</si>
  <si>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</si>
  <si>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</si>
  <si>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</si>
  <si>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</si>
  <si>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</si>
  <si>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</si>
  <si>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</si>
  <si>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</si>
  <si>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</si>
  <si>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</si>
  <si>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</si>
  <si>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</si>
  <si>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</si>
  <si>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</si>
  <si>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</si>
  <si>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</si>
  <si>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</si>
  <si>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</si>
  <si>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</si>
  <si>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</si>
  <si>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</si>
  <si>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</si>
  <si>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</si>
  <si>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</si>
  <si>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</si>
  <si>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</si>
  <si>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</si>
  <si>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</si>
  <si>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</si>
  <si>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</si>
  <si>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</si>
  <si>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</si>
  <si>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</si>
  <si>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</si>
  <si>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</si>
  <si>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</si>
  <si>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</si>
  <si>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</si>
  <si>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</si>
  <si>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</si>
  <si>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</si>
  <si>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</si>
  <si>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</si>
  <si>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</si>
  <si>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</si>
  <si>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</si>
  <si>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</si>
  <si>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</si>
  <si>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</si>
  <si>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</si>
  <si>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</si>
  <si>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</si>
  <si>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</si>
  <si>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</si>
  <si>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</si>
  <si>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</si>
  <si>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</si>
  <si>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</si>
  <si>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</si>
  <si>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</si>
  <si>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</si>
  <si>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</si>
  <si>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</si>
  <si>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</si>
  <si>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</si>
  <si>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</si>
  <si>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</si>
  <si>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</si>
  <si>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</si>
  <si>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</si>
  <si>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</si>
  <si>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</si>
  <si>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</si>
  <si>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</si>
  <si>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</si>
  <si>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</si>
  <si>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</si>
  <si>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</si>
  <si>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</si>
  <si>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</si>
  <si>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</si>
  <si>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</si>
  <si>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</si>
  <si>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</si>
  <si>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</si>
  <si>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</si>
  <si>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</si>
  <si>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</si>
  <si>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</si>
  <si>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</si>
  <si>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</si>
  <si>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</si>
  <si>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</si>
  <si>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</si>
  <si>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</si>
  <si>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</si>
  <si>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</si>
  <si>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</si>
  <si>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</si>
  <si>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</si>
  <si>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</si>
  <si>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</si>
  <si>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</si>
  <si>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</si>
  <si>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</si>
  <si>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</si>
  <si>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</si>
  <si>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</si>
  <si>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</si>
  <si>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</si>
  <si>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</si>
  <si>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</si>
  <si>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</si>
  <si>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</si>
  <si>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</si>
  <si>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</si>
  <si>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</si>
  <si>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</si>
  <si>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</si>
  <si>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</si>
  <si>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</si>
  <si>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</si>
  <si>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</si>
  <si>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</si>
  <si>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</si>
  <si>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</si>
  <si>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</si>
  <si>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</si>
  <si>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</si>
  <si>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</si>
  <si>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</si>
  <si>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</si>
  <si>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</si>
  <si>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</si>
  <si>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</si>
  <si>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</si>
  <si>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</si>
  <si>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</si>
  <si>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</si>
  <si>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</si>
  <si>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</si>
  <si>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</si>
  <si>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</si>
  <si>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</si>
  <si>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</si>
  <si>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</si>
  <si>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</si>
  <si>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</si>
  <si>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</si>
  <si>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</si>
  <si>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</si>
  <si>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</si>
  <si>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</si>
  <si>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</si>
  <si>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</si>
  <si>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</si>
  <si>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</si>
  <si>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</si>
  <si>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</si>
  <si>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</si>
  <si>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</si>
  <si>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</si>
  <si>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</si>
  <si>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</si>
  <si>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</si>
  <si>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</si>
  <si>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</si>
  <si>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</si>
  <si>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</si>
  <si>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</si>
  <si>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</si>
  <si>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</si>
  <si>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</si>
  <si>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</si>
  <si>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</si>
  <si>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</si>
  <si>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</si>
  <si>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</si>
  <si>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</si>
  <si>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</si>
  <si>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</si>
  <si>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</si>
  <si>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</si>
  <si>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</si>
  <si>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</si>
  <si>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</si>
  <si>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</si>
  <si>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</si>
  <si>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</si>
  <si>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</si>
  <si>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</si>
  <si>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</si>
  <si>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</si>
  <si>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</si>
  <si>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</si>
  <si>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</si>
  <si>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</si>
  <si>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</si>
  <si>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</si>
  <si>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</si>
  <si>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</si>
  <si>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</si>
  <si>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</si>
  <si>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</si>
  <si>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</si>
  <si>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</si>
  <si>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</si>
  <si>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</si>
  <si>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</si>
  <si>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</si>
  <si>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</si>
  <si>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</si>
  <si>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</si>
  <si>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</si>
  <si>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</si>
  <si>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</si>
  <si>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</si>
  <si>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</si>
  <si>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</si>
  <si>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</si>
  <si>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</si>
  <si>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</si>
  <si>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</si>
  <si>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</si>
  <si>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</si>
  <si>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</si>
  <si>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</si>
  <si>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</si>
  <si>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</si>
  <si>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</si>
  <si>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</si>
  <si>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</si>
  <si>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</si>
  <si>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</si>
  <si>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</si>
  <si>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</si>
  <si>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</si>
  <si>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</si>
  <si>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</si>
  <si>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</si>
  <si>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</si>
  <si>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</si>
  <si>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</si>
  <si>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</si>
  <si>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</si>
  <si>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</si>
  <si>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</si>
  <si>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</si>
  <si>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</si>
  <si>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</si>
  <si>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</si>
  <si>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</si>
  <si>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</si>
  <si>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</si>
  <si>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</si>
  <si>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</si>
  <si>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</si>
  <si>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</si>
  <si>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</si>
  <si>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</si>
  <si>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</si>
  <si>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</si>
  <si>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</si>
  <si>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</si>
  <si>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</si>
  <si>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</si>
  <si>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</si>
  <si>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</si>
  <si>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</si>
  <si>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</si>
  <si>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</si>
  <si>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</si>
  <si>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</si>
  <si>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</si>
  <si>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</si>
  <si>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</si>
  <si>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</si>
  <si>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</si>
  <si>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</si>
  <si>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</si>
  <si>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</si>
  <si>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</si>
  <si>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</si>
  <si>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</si>
  <si>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</si>
  <si>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</si>
  <si>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</si>
  <si>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</si>
  <si>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</si>
  <si>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</si>
  <si>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</si>
  <si>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</si>
  <si>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</si>
  <si>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</si>
  <si>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</si>
  <si>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</si>
  <si>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</si>
  <si>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</si>
  <si>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</si>
  <si>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</si>
  <si>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</si>
  <si>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</si>
  <si>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</si>
  <si>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</si>
  <si>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</si>
  <si>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</si>
  <si>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</si>
  <si>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</si>
  <si>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</si>
  <si>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</si>
  <si>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</si>
  <si>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</si>
  <si>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</si>
  <si>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</si>
  <si>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</si>
  <si>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</si>
  <si>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</si>
  <si>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</si>
  <si>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</si>
  <si>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</si>
  <si>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</si>
  <si>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</si>
  <si>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</si>
  <si>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</si>
  <si>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</si>
  <si>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</si>
  <si>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</si>
  <si>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</si>
  <si>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</si>
  <si>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</si>
  <si>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</si>
  <si>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</si>
  <si>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</si>
  <si>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</si>
  <si>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</si>
  <si>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</si>
  <si>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</si>
  <si>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</si>
  <si>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</si>
  <si>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</si>
  <si>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</si>
  <si>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</si>
  <si>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</si>
  <si>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</si>
  <si>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</si>
  <si>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</si>
  <si>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</si>
  <si>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</si>
  <si>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</si>
  <si>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</si>
  <si>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</si>
  <si>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</si>
  <si>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</si>
  <si>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</si>
  <si>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</si>
  <si>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</si>
  <si>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</si>
  <si>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</si>
  <si>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</si>
  <si>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</si>
  <si>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</si>
  <si>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</si>
  <si>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</si>
  <si>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</si>
  <si>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</si>
  <si>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</si>
  <si>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</si>
  <si>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</si>
  <si>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</si>
  <si>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</si>
  <si>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</si>
  <si>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</si>
  <si>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</si>
  <si>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</si>
  <si>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</si>
  <si>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</si>
  <si>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</si>
  <si>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</si>
  <si>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</si>
  <si>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</si>
  <si>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</si>
  <si>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</si>
  <si>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</si>
  <si>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</si>
  <si>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</si>
  <si>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</si>
  <si>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</si>
  <si>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</si>
  <si>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</si>
  <si>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</si>
  <si>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</si>
  <si>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</si>
  <si>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</si>
  <si>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</si>
  <si>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</si>
  <si>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</si>
  <si>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</si>
  <si>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</si>
  <si>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</si>
  <si>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</si>
  <si>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</si>
  <si>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</si>
  <si>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</si>
  <si>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</si>
  <si>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</si>
  <si>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</si>
  <si>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</si>
  <si>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</si>
  <si>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</si>
  <si>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</si>
  <si>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</si>
  <si>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</si>
  <si>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</si>
  <si>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</si>
  <si>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</si>
  <si>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</si>
  <si>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</si>
  <si>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</si>
  <si>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</si>
  <si>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</si>
  <si>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</si>
  <si>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</si>
  <si>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</si>
  <si>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</si>
  <si>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</si>
  <si>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</si>
  <si>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</si>
  <si>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</si>
  <si>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</si>
  <si>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</si>
  <si>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</si>
  <si>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</si>
  <si>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</si>
  <si>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</si>
  <si>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</si>
  <si>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</si>
  <si>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</si>
  <si>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</si>
  <si>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</si>
  <si>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</si>
  <si>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</si>
  <si>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</si>
  <si>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</si>
  <si>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</si>
  <si>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</si>
  <si>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</si>
  <si>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</si>
  <si>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</si>
  <si>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</si>
  <si>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</si>
  <si>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</si>
  <si>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</si>
  <si>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</si>
  <si>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</si>
  <si>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</si>
  <si>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</si>
  <si>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</si>
  <si>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</si>
  <si>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</si>
  <si>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</si>
  <si>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</si>
  <si>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</si>
  <si>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</si>
  <si>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</si>
  <si>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</si>
  <si>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</si>
  <si>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</si>
  <si>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</si>
  <si>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</si>
  <si>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</si>
  <si>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</si>
  <si>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</si>
  <si>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</si>
  <si>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</si>
  <si>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</si>
  <si>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</si>
  <si>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</si>
  <si>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</si>
  <si>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</si>
  <si>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</si>
  <si>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</si>
  <si>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</si>
  <si>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</si>
  <si>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</si>
  <si>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</si>
  <si>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</si>
  <si>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</si>
  <si>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</si>
  <si>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</si>
  <si>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</si>
  <si>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</si>
  <si>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</si>
  <si>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</si>
  <si>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</si>
  <si>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</si>
  <si>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</si>
  <si>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</si>
  <si>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</si>
  <si>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</si>
  <si>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</si>
  <si>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</si>
  <si>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</si>
  <si>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</si>
  <si>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</si>
  <si>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</si>
  <si>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</si>
  <si>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</si>
  <si>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</si>
  <si>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</si>
  <si>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</si>
  <si>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</si>
  <si>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</si>
  <si>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</si>
  <si>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</si>
  <si>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</si>
  <si>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</si>
  <si>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</si>
  <si>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</si>
  <si>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</si>
  <si>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</si>
  <si>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</si>
  <si>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</si>
  <si>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</si>
  <si>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</si>
  <si>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</si>
  <si>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</si>
  <si>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</si>
  <si>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</si>
  <si>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</si>
  <si>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</si>
  <si>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</si>
  <si>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</si>
  <si>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</si>
  <si>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</si>
  <si>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</si>
  <si>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</si>
  <si>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</si>
  <si>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</si>
  <si>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</si>
  <si>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</si>
  <si>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</si>
  <si>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</si>
  <si>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</si>
  <si>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</si>
  <si>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</si>
  <si>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</si>
  <si>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</si>
  <si>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</si>
  <si>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</si>
  <si>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</si>
  <si>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</si>
  <si>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</si>
  <si>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</si>
  <si>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</si>
  <si>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</si>
  <si>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</si>
  <si>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</si>
  <si>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</si>
  <si>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</si>
  <si>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</si>
  <si>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</si>
  <si>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</si>
  <si>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</si>
  <si>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</si>
  <si>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</si>
  <si>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</si>
  <si>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</si>
  <si>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</si>
  <si>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</si>
  <si>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</si>
  <si>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</si>
  <si>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</si>
  <si>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</si>
  <si>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</si>
  <si>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</si>
  <si>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</si>
  <si>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</si>
  <si>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</si>
  <si>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</si>
  <si>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</si>
  <si>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</si>
  <si>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</si>
  <si>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</si>
  <si>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</si>
  <si>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</si>
  <si>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</si>
  <si>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</si>
  <si>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</si>
  <si>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</si>
  <si>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</si>
  <si>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</si>
  <si>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</si>
  <si>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</si>
  <si>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</si>
  <si>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</si>
  <si>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</si>
  <si>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</si>
  <si>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</si>
  <si>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</si>
  <si>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</si>
  <si>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</si>
  <si>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</si>
  <si>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</si>
  <si>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</si>
  <si>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</si>
  <si>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</si>
  <si>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</si>
  <si>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</si>
  <si>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</si>
  <si>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</si>
  <si>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</si>
  <si>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</si>
  <si>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</si>
  <si>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</si>
  <si>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</si>
  <si>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</si>
  <si>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</si>
  <si>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</si>
  <si>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</si>
  <si>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</si>
  <si>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</si>
  <si>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</si>
  <si>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</si>
  <si>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</si>
  <si>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</si>
  <si>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</si>
  <si>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</si>
  <si>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</si>
  <si>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</si>
  <si>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</si>
  <si>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</si>
  <si>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</si>
  <si>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</si>
  <si>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</si>
  <si>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</si>
  <si>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</si>
  <si>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</si>
  <si>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</si>
  <si>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</si>
  <si>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</si>
  <si>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</si>
  <si>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</si>
  <si>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</si>
  <si>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</si>
  <si>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</si>
  <si>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</si>
  <si>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</si>
  <si>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</si>
  <si>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</si>
  <si>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</si>
  <si>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</si>
  <si>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</si>
  <si>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</si>
  <si>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</si>
  <si>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</si>
  <si>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</si>
  <si>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</si>
  <si>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</si>
  <si>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</si>
  <si>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</si>
  <si>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</si>
  <si>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</si>
  <si>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</si>
  <si>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</si>
  <si>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</si>
  <si>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</si>
  <si>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</si>
  <si>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</si>
  <si>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</si>
  <si>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</si>
  <si>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</si>
  <si>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</si>
  <si>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</si>
  <si>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</si>
  <si>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</si>
  <si>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</si>
  <si>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</si>
  <si>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</si>
  <si>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</si>
  <si>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</si>
  <si>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</si>
  <si>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</si>
  <si>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</si>
  <si>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</si>
  <si>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</si>
  <si>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</si>
  <si>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</si>
  <si>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</si>
  <si>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</si>
  <si>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</si>
  <si>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</si>
  <si>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</si>
  <si>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</si>
  <si>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</si>
  <si>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</si>
  <si>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</si>
  <si>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</si>
  <si>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</si>
  <si>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</si>
  <si>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</si>
  <si>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</si>
  <si>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</si>
  <si>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</si>
  <si>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</si>
  <si>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</si>
  <si>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</si>
  <si>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</si>
  <si>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</si>
  <si>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</si>
  <si>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</si>
  <si>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</si>
  <si>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</si>
  <si>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</si>
  <si>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</si>
  <si>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</si>
  <si>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</si>
  <si>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</si>
  <si>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</si>
  <si>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</si>
  <si>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</si>
  <si>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</si>
  <si>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</si>
  <si>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</si>
  <si>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</si>
  <si>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</si>
  <si>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</si>
  <si>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</si>
  <si>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</si>
  <si>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</si>
  <si>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</si>
  <si>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</si>
  <si>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</si>
  <si>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</si>
  <si>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</si>
  <si>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</si>
  <si>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</si>
  <si>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</si>
  <si>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</si>
  <si>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</si>
  <si>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</si>
  <si>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</si>
  <si>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</si>
  <si>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</si>
  <si>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</si>
  <si>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</si>
  <si>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</si>
  <si>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</si>
  <si>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</si>
  <si>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</si>
  <si>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</si>
  <si>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</si>
  <si>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</si>
  <si>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</si>
  <si>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</si>
  <si>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</si>
  <si>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</si>
  <si>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</si>
  <si>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</si>
  <si>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</si>
  <si>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</si>
  <si>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</si>
  <si>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</si>
  <si>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</si>
  <si>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</si>
  <si>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</si>
  <si>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</si>
  <si>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</si>
  <si>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</si>
  <si>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</si>
  <si>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</si>
  <si>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</si>
  <si>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</si>
  <si>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</si>
  <si>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</si>
  <si>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</si>
  <si>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</si>
  <si>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</si>
  <si>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</si>
  <si>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</si>
  <si>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</si>
  <si>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</si>
  <si>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</si>
  <si>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</si>
  <si>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</si>
  <si>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</si>
  <si>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</si>
  <si>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</si>
  <si>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</si>
  <si>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</si>
  <si>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</si>
  <si>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</si>
  <si>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</si>
  <si>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</si>
  <si>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</si>
  <si>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</si>
  <si>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</si>
  <si>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</si>
  <si>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</si>
  <si>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</si>
  <si>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</si>
  <si>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</si>
  <si>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</si>
  <si>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</si>
  <si>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</si>
  <si>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</si>
  <si>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</si>
  <si>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</si>
  <si>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</si>
  <si>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</si>
  <si>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</si>
  <si>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</si>
  <si>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</si>
  <si>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</si>
  <si>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</si>
  <si>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</si>
  <si>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</si>
  <si>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</si>
  <si>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</si>
  <si>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</si>
  <si>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</si>
  <si>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</si>
  <si>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</si>
  <si>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</si>
  <si>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</si>
  <si>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</si>
  <si>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</si>
  <si>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</si>
  <si>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</si>
  <si>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</si>
  <si>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</si>
  <si>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</si>
  <si>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</si>
  <si>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</si>
  <si>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</si>
  <si>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</si>
  <si>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</si>
  <si>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</si>
  <si>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</si>
  <si>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</si>
  <si>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</si>
  <si>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</si>
  <si>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</si>
  <si>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</si>
  <si>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</si>
  <si>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</si>
  <si>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</si>
  <si>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</si>
  <si>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</si>
  <si>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</si>
  <si>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</si>
  <si>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</si>
  <si>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</si>
  <si>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</si>
  <si>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</si>
  <si>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</si>
  <si>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</si>
  <si>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</si>
  <si>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</si>
  <si>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</si>
  <si>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</si>
  <si>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</si>
  <si>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</si>
  <si>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</si>
  <si>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</si>
  <si>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</si>
  <si>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</si>
  <si>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</si>
  <si>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</si>
  <si>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</si>
  <si>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</si>
  <si>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</si>
  <si>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</si>
  <si>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</si>
  <si>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</si>
  <si>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</si>
  <si>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</si>
  <si>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</si>
  <si>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</si>
  <si>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</si>
  <si>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</si>
  <si>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</si>
  <si>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</si>
  <si>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</si>
  <si>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</si>
  <si>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</si>
  <si>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</si>
  <si>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</si>
  <si>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</si>
  <si>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</si>
  <si>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</si>
  <si>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</si>
  <si>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</si>
  <si>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</si>
  <si>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</si>
  <si>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</si>
  <si>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</si>
  <si>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</si>
  <si>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</si>
  <si>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</si>
  <si>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</si>
  <si>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</si>
  <si>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</si>
  <si>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</si>
  <si>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</si>
  <si>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</si>
  <si>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</si>
  <si>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</si>
  <si>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</si>
  <si>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</si>
  <si>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</si>
  <si>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</si>
  <si>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</si>
  <si>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</si>
  <si>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</si>
  <si>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</si>
  <si>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</si>
  <si>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</si>
  <si>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</si>
  <si>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</si>
  <si>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</si>
  <si>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</si>
  <si>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</si>
  <si>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</si>
  <si>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</si>
  <si>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</si>
  <si>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</si>
  <si>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</si>
  <si>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</si>
  <si>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</si>
  <si>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</si>
  <si>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</si>
  <si>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</si>
  <si>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</si>
  <si>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</si>
  <si>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</si>
  <si>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</si>
  <si>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</si>
  <si>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</si>
  <si>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</si>
  <si>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</si>
  <si>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</si>
  <si>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</si>
  <si>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</si>
  <si>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</si>
  <si>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</si>
  <si>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</si>
  <si>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</si>
  <si>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</si>
  <si>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</si>
  <si>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</si>
  <si>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</si>
  <si>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</si>
  <si>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</si>
  <si>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</si>
  <si>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</si>
  <si>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</si>
  <si>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</si>
  <si>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</si>
  <si>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</si>
  <si>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</si>
  <si>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</si>
  <si>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</si>
  <si>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</si>
  <si>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</si>
  <si>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</si>
  <si>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</si>
  <si>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</si>
  <si>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</si>
  <si>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</si>
  <si>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</si>
  <si>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</si>
  <si>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</si>
  <si>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</si>
  <si>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</si>
  <si>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</si>
  <si>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</si>
  <si>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</si>
  <si>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</si>
  <si>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</si>
  <si>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</si>
  <si>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</si>
  <si>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</si>
  <si>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</si>
  <si>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</si>
  <si>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</si>
  <si>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</si>
  <si>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</si>
  <si>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</si>
  <si>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</si>
  <si>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</si>
  <si>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</si>
  <si>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</si>
  <si>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</si>
  <si>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</si>
  <si>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</si>
  <si>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</si>
  <si>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</si>
  <si>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</si>
  <si>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</si>
  <si>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</si>
  <si>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</si>
  <si>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</si>
  <si>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</si>
  <si>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</si>
  <si>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</si>
  <si>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</si>
  <si>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</si>
  <si>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</si>
  <si>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</si>
  <si>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</si>
  <si>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</si>
  <si>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</si>
  <si>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</si>
  <si>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</si>
  <si>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</si>
  <si>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</si>
  <si>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</si>
  <si>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</si>
  <si>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</si>
  <si>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</si>
  <si>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</si>
  <si>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</si>
  <si>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</si>
  <si>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</si>
  <si>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</si>
  <si>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</si>
  <si>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</si>
  <si>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</si>
  <si>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</si>
  <si>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</si>
  <si>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</si>
  <si>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</si>
  <si>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</si>
  <si>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</si>
  <si>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</si>
  <si>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</si>
  <si>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</si>
  <si>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</si>
  <si>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</si>
  <si>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</si>
  <si>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</si>
  <si>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</si>
  <si>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</si>
  <si>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</si>
  <si>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</si>
  <si>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</si>
  <si>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</si>
  <si>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</si>
  <si>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</si>
  <si>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</si>
  <si>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</si>
  <si>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</si>
  <si>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</si>
  <si>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</si>
  <si>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</si>
  <si>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</si>
  <si>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</si>
  <si>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</si>
  <si>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</si>
  <si>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</si>
  <si>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</si>
  <si>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</si>
  <si>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</si>
  <si>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</si>
  <si>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</si>
  <si>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</si>
  <si>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</si>
  <si>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</si>
  <si>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</si>
  <si>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</si>
  <si>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</si>
  <si>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</si>
  <si>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</si>
  <si>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</si>
  <si>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</si>
  <si>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</si>
  <si>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</si>
  <si>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</si>
  <si>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</si>
  <si>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</si>
  <si>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</si>
  <si>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</si>
  <si>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</si>
  <si>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</si>
  <si>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</si>
  <si>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</si>
  <si>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</si>
  <si>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</si>
  <si>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</si>
  <si>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</si>
  <si>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</si>
  <si>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</si>
  <si>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</si>
  <si>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</si>
  <si>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</si>
  <si>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</si>
  <si>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</si>
  <si>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</si>
  <si>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</si>
  <si>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</si>
  <si>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</si>
  <si>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</si>
  <si>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</si>
  <si>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</si>
  <si>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</si>
  <si>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</si>
  <si>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</si>
  <si>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</si>
  <si>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</si>
  <si>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</si>
  <si>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</si>
  <si>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</si>
  <si>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</si>
  <si>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</si>
  <si>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</si>
  <si>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</si>
  <si>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</si>
  <si>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</si>
  <si>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</si>
  <si>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</si>
  <si>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</si>
  <si>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</si>
  <si>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</si>
  <si>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</si>
  <si>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</si>
  <si>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</si>
  <si>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</si>
  <si>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</si>
  <si>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</si>
  <si>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</si>
  <si>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</si>
  <si>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</si>
  <si>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</si>
  <si>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</si>
  <si>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</si>
  <si>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</si>
  <si>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</si>
  <si>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</si>
  <si>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</si>
  <si>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</si>
  <si>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</si>
  <si>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</si>
  <si>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</si>
  <si>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</si>
  <si>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</si>
  <si>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</si>
  <si>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</si>
  <si>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</si>
  <si>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</si>
  <si>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</si>
  <si>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</si>
  <si>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</si>
  <si>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</si>
  <si>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</si>
  <si>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</si>
  <si>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</si>
  <si>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</si>
  <si>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</si>
  <si>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</si>
  <si>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</si>
  <si>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</si>
  <si>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</si>
  <si>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</si>
  <si>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</si>
  <si>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</si>
  <si>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</si>
  <si>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</si>
  <si>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</si>
  <si>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</si>
  <si>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</si>
  <si>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</si>
  <si>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</si>
  <si>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</si>
  <si>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</si>
  <si>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</si>
  <si>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</si>
  <si>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</si>
  <si>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</si>
  <si>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</si>
  <si>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</si>
  <si>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</si>
  <si>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</si>
  <si>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</si>
  <si>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</si>
  <si>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</si>
  <si>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</si>
  <si>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</si>
  <si>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</si>
  <si>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</si>
  <si>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</si>
  <si>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</si>
  <si>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</si>
  <si>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</si>
  <si>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</si>
  <si>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</si>
  <si>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</si>
  <si>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</si>
  <si>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</si>
  <si>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</si>
  <si>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</si>
  <si>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</si>
  <si>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</si>
  <si>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</si>
  <si>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</si>
  <si>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</si>
  <si>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</si>
  <si>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</si>
  <si>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</si>
  <si>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</si>
  <si>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</si>
  <si>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</si>
  <si>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</si>
  <si>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</si>
  <si>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</si>
  <si>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</si>
  <si>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</si>
  <si>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</si>
  <si>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</si>
  <si>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</si>
  <si>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</si>
  <si>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</si>
  <si>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</si>
  <si>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</si>
  <si>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</si>
  <si>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</si>
  <si>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</si>
  <si>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</si>
  <si>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</si>
  <si>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</si>
  <si>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</si>
  <si>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</si>
  <si>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</si>
  <si>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</si>
  <si>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</si>
  <si>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</si>
  <si>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</si>
  <si>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</si>
  <si>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</si>
  <si>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</si>
  <si>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</si>
  <si>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</si>
  <si>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</si>
  <si>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</si>
  <si>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</si>
  <si>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</si>
  <si>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</si>
  <si>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</si>
  <si>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</si>
  <si>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</si>
  <si>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</si>
  <si>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</si>
  <si>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</si>
  <si>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</si>
  <si>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</si>
  <si>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</si>
  <si>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</si>
  <si>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</si>
  <si>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</si>
  <si>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</si>
  <si>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</si>
  <si>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</si>
  <si>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</si>
  <si>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</si>
  <si>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</si>
  <si>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</si>
  <si>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</si>
  <si>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</si>
  <si>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</si>
  <si>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</si>
  <si>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</si>
  <si>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</si>
  <si>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</si>
  <si>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</si>
  <si>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</si>
  <si>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</si>
  <si>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</si>
  <si>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</si>
  <si>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</si>
  <si>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</si>
  <si>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</si>
  <si>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</si>
  <si>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</si>
  <si>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</si>
  <si>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</si>
  <si>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</si>
  <si>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</si>
  <si>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</si>
  <si>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</si>
  <si>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</si>
  <si>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</si>
  <si>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</si>
  <si>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</si>
  <si>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</si>
  <si>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</si>
  <si>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</si>
  <si>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</si>
  <si>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</si>
  <si>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</si>
  <si>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</si>
  <si>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</si>
  <si>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</si>
  <si>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</si>
  <si>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</si>
  <si>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</si>
  <si>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</si>
  <si>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</si>
  <si>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</si>
  <si>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</si>
  <si>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</si>
  <si>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</si>
  <si>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</si>
  <si>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</si>
  <si>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</si>
  <si>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</si>
  <si>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</si>
  <si>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</si>
  <si>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</si>
  <si>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</si>
  <si>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</si>
  <si>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</si>
  <si>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</si>
  <si>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</si>
  <si>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</si>
  <si>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</si>
  <si>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</si>
  <si>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</si>
  <si>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</si>
  <si>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</si>
  <si>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</si>
  <si>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</si>
  <si>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</si>
  <si>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</si>
  <si>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</si>
  <si>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</si>
  <si>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</si>
  <si>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</si>
  <si>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</si>
  <si>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</si>
  <si>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</si>
  <si>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</si>
  <si>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</si>
  <si>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</si>
  <si>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</si>
  <si>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</si>
  <si>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</si>
  <si>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</si>
  <si>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</si>
  <si>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</si>
  <si>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</si>
  <si>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</si>
  <si>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</si>
  <si>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</si>
  <si>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</si>
  <si>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</si>
  <si>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</si>
  <si>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</si>
  <si>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</si>
  <si>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</si>
  <si>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</si>
  <si>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</si>
  <si>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</si>
  <si>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</si>
  <si>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</si>
  <si>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</si>
  <si>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</si>
  <si>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</si>
  <si>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</si>
  <si>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</si>
  <si>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</si>
  <si>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</si>
  <si>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</si>
  <si>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</si>
  <si>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</si>
  <si>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</si>
  <si>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</si>
  <si>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</si>
  <si>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</si>
  <si>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</si>
  <si>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</si>
  <si>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</si>
  <si>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</si>
  <si>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</si>
  <si>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</si>
  <si>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</si>
  <si>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</si>
  <si>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</si>
  <si>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</si>
  <si>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</si>
  <si>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</si>
  <si>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</si>
  <si>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</si>
  <si>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</si>
  <si>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</si>
  <si>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</si>
  <si>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</si>
  <si>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</si>
  <si>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</si>
  <si>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</si>
  <si>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</si>
  <si>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</si>
  <si>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</si>
  <si>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</si>
  <si>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</si>
  <si>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</si>
  <si>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</si>
  <si>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</si>
  <si>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</si>
  <si>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</si>
  <si>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</si>
  <si>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</si>
  <si>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</si>
  <si>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</si>
  <si>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</si>
  <si>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</si>
  <si>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</si>
  <si>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</si>
  <si>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</si>
  <si>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</si>
  <si>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</si>
  <si>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</si>
  <si>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</si>
  <si>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</si>
  <si>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</si>
  <si>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</si>
  <si>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</si>
  <si>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</si>
  <si>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</si>
  <si>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</si>
  <si>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</si>
  <si>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</si>
  <si>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</si>
  <si>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</si>
  <si>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</si>
  <si>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</si>
  <si>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</si>
  <si>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</si>
  <si>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</si>
  <si>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</si>
  <si>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</si>
  <si>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</si>
  <si>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</si>
  <si>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</si>
  <si>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</si>
  <si>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</si>
  <si>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</si>
  <si>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</si>
  <si>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</si>
  <si>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</si>
  <si>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</si>
  <si>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</si>
  <si>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</si>
  <si>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</si>
  <si>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</si>
  <si>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</si>
  <si>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</si>
  <si>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</si>
  <si>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</si>
  <si>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</si>
  <si>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</si>
  <si>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</si>
  <si>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</si>
  <si>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</si>
  <si>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</si>
  <si>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</si>
  <si>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</si>
  <si>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</si>
  <si>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</si>
  <si>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</si>
  <si>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</si>
  <si>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</si>
  <si>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</si>
  <si>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</si>
  <si>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</si>
  <si>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</si>
  <si>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</si>
  <si>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</si>
  <si>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</si>
  <si>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</si>
  <si>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</si>
  <si>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</si>
  <si>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</si>
  <si>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</si>
  <si>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</si>
  <si>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</si>
  <si>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</si>
  <si>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</si>
  <si>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</si>
  <si>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</si>
  <si>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</si>
  <si>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</si>
  <si>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</si>
  <si>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</si>
  <si>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</si>
  <si>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</si>
  <si>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</si>
  <si>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</si>
  <si>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</si>
  <si>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</si>
  <si>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</si>
  <si>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</si>
  <si>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</si>
  <si>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</si>
  <si>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</si>
  <si>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</si>
  <si>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</si>
  <si>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</si>
  <si>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</si>
  <si>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</si>
  <si>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</si>
  <si>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</si>
  <si>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</si>
  <si>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</si>
  <si>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</si>
  <si>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</si>
  <si>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</si>
  <si>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</si>
  <si>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</si>
  <si>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</si>
  <si>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</si>
  <si>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</si>
  <si>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</si>
  <si>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</si>
  <si>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</si>
  <si>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</si>
  <si>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</si>
  <si>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</si>
  <si>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</si>
  <si>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</si>
  <si>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</si>
  <si>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</si>
  <si>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</si>
  <si>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</si>
  <si>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</si>
  <si>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</si>
  <si>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</si>
  <si>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</si>
  <si>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</si>
  <si>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</si>
  <si>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</si>
  <si>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</si>
  <si>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</si>
  <si>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</si>
  <si>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</si>
  <si>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</si>
  <si>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</si>
  <si>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</si>
  <si>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</si>
  <si>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</si>
  <si>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</si>
  <si>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</si>
  <si>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</si>
  <si>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</si>
  <si>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</si>
  <si>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</si>
  <si>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</si>
  <si>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</si>
  <si>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</si>
  <si>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</si>
  <si>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</si>
  <si>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</si>
  <si>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</si>
  <si>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</si>
  <si>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</si>
  <si>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</si>
  <si>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</si>
  <si>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</si>
  <si>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</si>
  <si>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</si>
  <si>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</si>
  <si>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</si>
  <si>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</si>
  <si>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</si>
  <si>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</si>
  <si>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</si>
  <si>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</si>
  <si>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</si>
  <si>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</si>
  <si>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</si>
  <si>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</si>
  <si>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</si>
  <si>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</si>
  <si>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</si>
  <si>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</si>
  <si>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</si>
  <si>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</si>
  <si>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</si>
  <si>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</si>
  <si>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</si>
  <si>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</si>
  <si>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</si>
  <si>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</si>
  <si>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</si>
  <si>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</si>
  <si>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</si>
  <si>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</si>
  <si>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</si>
  <si>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</si>
  <si>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</si>
  <si>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</si>
  <si>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</si>
  <si>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</si>
  <si>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</si>
  <si>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</si>
  <si>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</si>
  <si>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</si>
  <si>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</si>
  <si>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</si>
  <si>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</si>
  <si>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</si>
  <si>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</si>
  <si>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</si>
  <si>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</si>
  <si>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</si>
  <si>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</si>
  <si>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</si>
  <si>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</si>
  <si>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</si>
  <si>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</si>
  <si>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</si>
  <si>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</si>
  <si>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</si>
  <si>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</si>
  <si>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</si>
  <si>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</si>
  <si>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</si>
  <si>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</si>
  <si>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</si>
  <si>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</si>
  <si>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</si>
  <si>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</si>
  <si>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</si>
  <si>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</si>
  <si>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</si>
  <si>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</si>
  <si>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</si>
  <si>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</si>
  <si>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</si>
  <si>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</si>
  <si>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</si>
  <si>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</si>
  <si>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</si>
  <si>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</si>
  <si>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</si>
  <si>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</si>
  <si>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</si>
  <si>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</si>
  <si>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</si>
  <si>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</si>
  <si>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</si>
  <si>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</si>
  <si>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</si>
  <si>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</si>
  <si>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</si>
  <si>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</si>
  <si>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</si>
  <si>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</si>
  <si>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</si>
  <si>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</si>
  <si>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</si>
  <si>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</si>
  <si>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</si>
  <si>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</si>
  <si>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</si>
  <si>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</si>
  <si>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</si>
  <si>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</si>
  <si>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</si>
  <si>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</si>
  <si>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</si>
  <si>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</si>
  <si>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</si>
  <si>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</si>
  <si>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</si>
  <si>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</si>
  <si>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</si>
  <si>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</si>
  <si>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</si>
  <si>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</si>
  <si>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</si>
  <si>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</si>
  <si>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</si>
  <si>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</si>
  <si>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</si>
  <si>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</si>
  <si>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</si>
  <si>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</si>
  <si>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</si>
  <si>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</si>
  <si>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</si>
  <si>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</si>
  <si>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</si>
  <si>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</si>
  <si>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</si>
  <si>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</si>
  <si>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</si>
  <si>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</si>
  <si>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</si>
  <si>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</si>
  <si>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</si>
  <si>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</si>
  <si>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</si>
  <si>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</si>
  <si>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</si>
  <si>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</si>
  <si>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</si>
  <si>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</si>
  <si>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</si>
  <si>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</si>
  <si>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</si>
  <si>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</si>
  <si>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</si>
  <si>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</si>
  <si>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</si>
  <si>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</si>
  <si>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</si>
  <si>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</si>
  <si>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</si>
  <si>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</si>
  <si>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</si>
  <si>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</si>
  <si>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</si>
  <si>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</si>
  <si>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</si>
  <si>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</si>
  <si>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</si>
  <si>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</si>
  <si>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</si>
  <si>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</si>
  <si>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</si>
  <si>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</si>
  <si>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</si>
  <si>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</si>
  <si>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</si>
  <si>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</si>
  <si>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</si>
  <si>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</si>
  <si>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</si>
  <si>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</si>
  <si>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</si>
  <si>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</si>
  <si>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</si>
  <si>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</si>
  <si>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</si>
  <si>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</si>
  <si>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</si>
  <si>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</si>
  <si>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</si>
  <si>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</si>
  <si>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</si>
  <si>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</si>
  <si>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</si>
  <si>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</si>
  <si>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</si>
  <si>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</si>
  <si>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</si>
  <si>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</si>
  <si>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</si>
  <si>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</si>
  <si>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</si>
  <si>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</si>
  <si>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</si>
  <si>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</si>
  <si>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</si>
  <si>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</si>
  <si>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</si>
  <si>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</si>
  <si>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</si>
  <si>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</si>
  <si>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</si>
  <si>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</si>
  <si>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</si>
  <si>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</si>
  <si>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</si>
  <si>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</si>
  <si>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</si>
  <si>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</si>
  <si>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</si>
  <si>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</si>
  <si>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</si>
  <si>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</si>
  <si>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</si>
  <si>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</si>
  <si>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</si>
  <si>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</si>
  <si>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</si>
  <si>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</si>
  <si>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</si>
  <si>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</si>
  <si>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</si>
  <si>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</si>
  <si>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</si>
  <si>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</si>
  <si>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</si>
  <si>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</si>
  <si>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</si>
  <si>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</si>
  <si>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</si>
  <si>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</si>
  <si>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</si>
  <si>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</si>
  <si>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</si>
  <si>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</si>
  <si>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</si>
  <si>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</si>
  <si>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</si>
  <si>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</si>
  <si>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</si>
  <si>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</si>
  <si>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</si>
  <si>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</si>
  <si>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</si>
  <si>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</si>
  <si>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</si>
  <si>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</si>
  <si>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</si>
  <si>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</si>
  <si>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</si>
  <si>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</si>
  <si>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</si>
  <si>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</si>
  <si>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</si>
  <si>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</si>
  <si>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</si>
  <si>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</si>
  <si>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</si>
  <si>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</si>
  <si>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</si>
  <si>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</si>
  <si>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</si>
  <si>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</si>
  <si>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</si>
  <si>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</si>
  <si>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</si>
  <si>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</si>
  <si>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</si>
  <si>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</si>
  <si>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</si>
  <si>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</si>
  <si>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</si>
  <si>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</si>
  <si>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</si>
  <si>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</si>
  <si>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</si>
  <si>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</si>
  <si>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</si>
  <si>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</si>
  <si>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</si>
  <si>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</si>
  <si>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</si>
  <si>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</si>
  <si>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</si>
  <si>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</si>
  <si>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</si>
  <si>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</si>
  <si>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</si>
  <si>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</si>
  <si>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</si>
  <si>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</si>
  <si>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</si>
  <si>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</si>
  <si>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</si>
  <si>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</si>
  <si>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</si>
  <si>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</si>
  <si>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</si>
  <si>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</si>
  <si>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</si>
  <si>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</si>
  <si>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</si>
  <si>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</si>
  <si>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</si>
  <si>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</si>
  <si>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</si>
  <si>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</si>
  <si>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</si>
  <si>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</si>
  <si>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</si>
  <si>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</si>
  <si>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</si>
  <si>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</si>
  <si>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</si>
  <si>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</si>
  <si>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</si>
  <si>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</si>
  <si>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</si>
  <si>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</si>
  <si>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</si>
  <si>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</si>
  <si>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</si>
  <si>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</si>
  <si>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</si>
  <si>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</si>
  <si>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</si>
  <si>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</si>
  <si>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</si>
  <si>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</si>
  <si>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</si>
  <si>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</si>
  <si>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</si>
  <si>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</si>
  <si>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</si>
  <si>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</si>
  <si>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</si>
  <si>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</si>
  <si>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</si>
  <si>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</si>
  <si>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</si>
  <si>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</si>
  <si>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</si>
  <si>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</si>
  <si>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</si>
  <si>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</si>
  <si>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</si>
  <si>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</si>
  <si>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</si>
  <si>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</si>
  <si>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</si>
  <si>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</si>
  <si>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</si>
  <si>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</si>
  <si>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</si>
  <si>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</si>
  <si>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</si>
  <si>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</si>
  <si>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</si>
  <si>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</si>
  <si>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</si>
  <si>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</si>
  <si>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</si>
  <si>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</si>
  <si>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</si>
  <si>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</si>
  <si>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</si>
  <si>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</si>
  <si>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</si>
  <si>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</si>
  <si>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</si>
  <si>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</si>
  <si>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</si>
  <si>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</si>
  <si>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</si>
  <si>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</si>
  <si>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</si>
  <si>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</si>
  <si>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</si>
  <si>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</si>
  <si>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</si>
  <si>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</si>
  <si>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</si>
  <si>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</si>
  <si>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</si>
  <si>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</si>
  <si>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</si>
  <si>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</si>
  <si>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</si>
  <si>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</si>
  <si>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</si>
  <si>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</si>
  <si>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</si>
  <si>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</si>
  <si>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</si>
  <si>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</si>
  <si>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</si>
  <si>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</si>
  <si>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</si>
  <si>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</si>
  <si>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</si>
  <si>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</si>
  <si>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</si>
  <si>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</si>
  <si>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</si>
  <si>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</si>
  <si>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</si>
  <si>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</si>
  <si>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</si>
  <si>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</si>
  <si>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</si>
  <si>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</si>
  <si>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</si>
  <si>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</si>
  <si>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</si>
  <si>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</si>
  <si>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</si>
  <si>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</si>
  <si>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</si>
  <si>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</si>
  <si>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</si>
  <si>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</si>
  <si>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</si>
  <si>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</si>
  <si>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</si>
  <si>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</si>
  <si>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</si>
  <si>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</si>
  <si>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</si>
  <si>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</si>
  <si>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</si>
  <si>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</si>
  <si>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</si>
  <si>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</si>
  <si>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</si>
  <si>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</si>
  <si>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</si>
  <si>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</si>
  <si>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</si>
  <si>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</si>
  <si>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</si>
  <si>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</si>
  <si>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</si>
  <si>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</si>
  <si>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</si>
  <si>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</si>
  <si>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</si>
  <si>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</si>
  <si>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</si>
  <si>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</si>
  <si>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</si>
  <si>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</si>
  <si>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</si>
  <si>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</si>
  <si>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</si>
  <si>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</si>
  <si>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</si>
  <si>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</si>
  <si>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</si>
  <si>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</si>
  <si>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</si>
  <si>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</si>
  <si>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</si>
  <si>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</si>
  <si>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</si>
  <si>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</si>
  <si>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</si>
  <si>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</si>
  <si>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</si>
  <si>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</si>
  <si>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</si>
  <si>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</si>
  <si>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</si>
  <si>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</si>
  <si>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</si>
  <si>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</si>
  <si>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</si>
  <si>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</si>
  <si>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</si>
  <si>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</si>
  <si>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</si>
  <si>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</si>
  <si>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</si>
  <si>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</si>
  <si>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</si>
  <si>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</si>
  <si>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</si>
  <si>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</si>
  <si>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</si>
  <si>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</si>
  <si>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</si>
  <si>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</si>
  <si>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</si>
  <si>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</si>
  <si>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</si>
  <si>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</si>
  <si>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</si>
  <si>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</si>
  <si>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</si>
  <si>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</si>
  <si>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</si>
  <si>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</si>
  <si>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</si>
  <si>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</si>
  <si>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</si>
  <si>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</si>
  <si>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</si>
  <si>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</si>
  <si>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</si>
  <si>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</si>
  <si>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</si>
  <si>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</si>
  <si>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</si>
  <si>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</si>
  <si>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</si>
  <si>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</si>
  <si>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</si>
  <si>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</si>
  <si>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</si>
  <si>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</si>
  <si>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</si>
  <si>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</si>
  <si>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</si>
  <si>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</si>
  <si>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</si>
  <si>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</si>
  <si>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</si>
  <si>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</si>
  <si>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</si>
  <si>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</si>
  <si>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</si>
  <si>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</si>
  <si>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</si>
  <si>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</si>
  <si>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</si>
  <si>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</si>
  <si>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</si>
  <si>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</si>
  <si>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</si>
  <si>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</si>
  <si>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</si>
  <si>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</si>
  <si>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</si>
  <si>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</si>
  <si>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</si>
  <si>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</si>
  <si>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</si>
  <si>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</si>
  <si>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</si>
  <si>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</si>
  <si>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</si>
  <si>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</si>
  <si>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</si>
  <si>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</si>
  <si>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</si>
  <si>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</si>
  <si>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</si>
  <si>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</si>
  <si>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</si>
  <si>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</si>
  <si>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</si>
  <si>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</si>
  <si>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</si>
  <si>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</si>
  <si>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</si>
  <si>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</si>
  <si>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</si>
  <si>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</si>
  <si>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</si>
  <si>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</si>
  <si>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</si>
  <si>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</si>
  <si>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</si>
  <si>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</si>
  <si>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</si>
  <si>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</si>
  <si>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</si>
  <si>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</si>
  <si>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</si>
  <si>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</si>
  <si>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</si>
  <si>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</si>
  <si>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</si>
  <si>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</si>
  <si>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</si>
  <si>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</si>
  <si>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</si>
  <si>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</si>
  <si>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</si>
  <si>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</si>
  <si>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</si>
  <si>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</si>
  <si>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</si>
  <si>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</si>
  <si>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</si>
  <si>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</si>
  <si>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</si>
  <si>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</si>
  <si>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</si>
  <si>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</si>
  <si>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</si>
  <si>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</si>
  <si>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</si>
  <si>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</si>
  <si>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</si>
  <si>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</si>
  <si>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</si>
  <si>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</si>
  <si>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</si>
  <si>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</si>
  <si>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</si>
  <si>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</si>
  <si>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</si>
  <si>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</si>
  <si>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</si>
  <si>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</si>
  <si>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</si>
  <si>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</si>
  <si>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</si>
  <si>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</si>
  <si>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</si>
  <si>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</si>
  <si>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</si>
  <si>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</si>
  <si>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</si>
  <si>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</si>
  <si>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</si>
  <si>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</si>
  <si>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</si>
  <si>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</si>
  <si>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</si>
  <si>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</si>
  <si>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</si>
  <si>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</si>
  <si>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</si>
  <si>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</si>
  <si>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</si>
  <si>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</si>
  <si>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</si>
  <si>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</si>
  <si>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</si>
  <si>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</si>
  <si>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</si>
  <si>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</si>
  <si>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</si>
  <si>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</si>
  <si>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</si>
  <si>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</si>
  <si>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</si>
  <si>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</si>
  <si>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</si>
  <si>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</si>
  <si>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</si>
  <si>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</si>
  <si>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</si>
  <si>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</si>
  <si>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</si>
  <si>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</si>
  <si>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</si>
  <si>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</si>
  <si>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</si>
  <si>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</si>
  <si>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</si>
  <si>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</si>
  <si>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</si>
  <si>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</si>
  <si>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</si>
  <si>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</si>
  <si>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</si>
  <si>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</si>
  <si>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</si>
  <si>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</si>
  <si>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</si>
  <si>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</si>
  <si>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</si>
  <si>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</si>
  <si>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</si>
  <si>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</si>
  <si>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</si>
  <si>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</si>
  <si>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</si>
  <si>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</si>
  <si>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</si>
  <si>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</si>
  <si>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</si>
  <si>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</si>
  <si>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</si>
  <si>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</si>
  <si>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</si>
  <si>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</si>
  <si>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</si>
  <si>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</si>
  <si>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</si>
  <si>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</si>
  <si>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</si>
  <si>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</si>
  <si>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</si>
  <si>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</si>
  <si>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</si>
  <si>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</si>
  <si>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</si>
  <si>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</si>
  <si>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</si>
  <si>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</si>
  <si>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</si>
  <si>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</si>
  <si>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</si>
  <si>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</si>
  <si>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</si>
  <si>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</si>
  <si>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</si>
  <si>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</si>
  <si>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</si>
  <si>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</si>
  <si>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</si>
  <si>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</si>
  <si>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</si>
  <si>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</si>
  <si>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</si>
  <si>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</si>
  <si>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</si>
  <si>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</si>
  <si>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</si>
  <si>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</si>
  <si>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</si>
  <si>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</si>
  <si>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</si>
  <si>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</si>
  <si>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</si>
  <si>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</si>
  <si>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</si>
  <si>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</si>
  <si>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</si>
  <si>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</si>
  <si>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</si>
  <si>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</si>
  <si>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</si>
  <si>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</si>
  <si>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</si>
  <si>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</si>
  <si>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</si>
  <si>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</si>
  <si>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</si>
  <si>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</si>
  <si>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</si>
  <si>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</si>
  <si>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</si>
  <si>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</si>
  <si>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</si>
  <si>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</si>
  <si>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</si>
  <si>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</si>
  <si>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</si>
  <si>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</si>
  <si>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</si>
  <si>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</si>
  <si>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</si>
  <si>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</si>
  <si>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</si>
  <si>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</si>
  <si>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</si>
  <si>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</si>
  <si>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</si>
  <si>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</si>
  <si>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</si>
  <si>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</si>
  <si>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</si>
  <si>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</si>
  <si>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</si>
  <si>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</si>
  <si>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</si>
  <si>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</si>
  <si>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</si>
  <si>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</si>
  <si>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</si>
  <si>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</si>
  <si>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</si>
  <si>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</si>
  <si>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</si>
  <si>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</si>
  <si>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</si>
  <si>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</si>
  <si>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</si>
  <si>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</si>
  <si>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</si>
  <si>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</si>
  <si>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</si>
  <si>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</si>
  <si>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</si>
  <si>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</si>
  <si>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</si>
  <si>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</si>
  <si>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</si>
  <si>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</si>
  <si>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</si>
  <si>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</si>
  <si>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</si>
  <si>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</si>
  <si>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</si>
  <si>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</si>
  <si>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</si>
  <si>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</si>
  <si>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</si>
  <si>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</si>
  <si>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</si>
  <si>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</si>
  <si>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</si>
  <si>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</si>
  <si>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</si>
  <si>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</si>
  <si>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</si>
  <si>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</si>
  <si>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</si>
  <si>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</si>
  <si>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</si>
  <si>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</si>
  <si>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</si>
  <si>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</si>
  <si>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</si>
  <si>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</si>
  <si>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</si>
  <si>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</si>
  <si>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</si>
  <si>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</si>
  <si>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</si>
  <si>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</si>
  <si>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</si>
  <si>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</si>
  <si>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</si>
  <si>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</si>
  <si>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</si>
  <si>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</si>
  <si>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</si>
  <si>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</si>
  <si>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</si>
  <si>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</si>
  <si>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</si>
  <si>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</si>
  <si>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</si>
  <si>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</si>
  <si>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</si>
  <si>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</si>
  <si>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</si>
  <si>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</si>
  <si>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</si>
  <si>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</si>
  <si>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</si>
  <si>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</si>
  <si>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</si>
  <si>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</si>
  <si>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</si>
  <si>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</si>
  <si>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</si>
  <si>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</si>
  <si>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</si>
  <si>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</si>
  <si>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</si>
  <si>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</si>
  <si>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</si>
  <si>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</si>
  <si>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</si>
  <si>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</si>
  <si>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</si>
  <si>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</si>
  <si>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</si>
  <si>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</si>
  <si>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</si>
  <si>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</si>
  <si>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</si>
  <si>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</si>
  <si>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</si>
  <si>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</si>
  <si>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</si>
  <si>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</si>
  <si>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</si>
  <si>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</si>
  <si>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</si>
  <si>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</si>
  <si>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</si>
  <si>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</si>
  <si>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</si>
  <si>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</si>
  <si>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</si>
  <si>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</si>
  <si>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</si>
  <si>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</si>
  <si>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</si>
  <si>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</si>
  <si>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</si>
  <si>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</si>
  <si>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</si>
  <si>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</si>
  <si>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</si>
  <si>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</si>
  <si>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</si>
  <si>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</si>
  <si>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</si>
  <si>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</si>
  <si>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</si>
  <si>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</si>
  <si>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</si>
  <si>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</si>
  <si>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</si>
  <si>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</si>
  <si>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</si>
  <si>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</si>
  <si>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</si>
  <si>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</si>
  <si>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</si>
  <si>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</si>
  <si>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</si>
  <si>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</si>
  <si>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</si>
  <si>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</si>
  <si>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</si>
  <si>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</si>
  <si>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</si>
  <si>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</si>
  <si>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</si>
  <si>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</si>
  <si>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</si>
  <si>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</si>
  <si>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</si>
  <si>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</si>
  <si>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</si>
  <si>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</si>
  <si>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</si>
  <si>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</si>
  <si>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</si>
  <si>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</si>
  <si>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</si>
  <si>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</si>
  <si>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</si>
  <si>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</si>
  <si>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</si>
  <si>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</si>
  <si>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</si>
  <si>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</si>
  <si>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</si>
  <si>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</si>
  <si>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</si>
  <si>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</si>
  <si>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</si>
  <si>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</si>
  <si>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</si>
  <si>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</si>
  <si>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</si>
  <si>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</si>
  <si>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</si>
  <si>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</si>
  <si>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</si>
  <si>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</si>
  <si>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</si>
  <si>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</si>
  <si>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</si>
  <si>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</si>
  <si>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</si>
  <si>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</si>
  <si>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</si>
  <si>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</si>
  <si>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</si>
  <si>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</si>
  <si>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</si>
  <si>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</si>
  <si>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</si>
  <si>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</si>
  <si>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</si>
  <si>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</si>
  <si>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</si>
  <si>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</si>
  <si>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</si>
  <si>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</si>
  <si>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</si>
  <si>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</si>
  <si>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</si>
  <si>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</si>
  <si>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</si>
  <si>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</si>
  <si>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</si>
  <si>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</si>
  <si>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</si>
  <si>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</si>
  <si>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</si>
  <si>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</si>
  <si>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</si>
  <si>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</si>
  <si>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</si>
  <si>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</si>
  <si>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</si>
  <si>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</si>
  <si>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</si>
  <si>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</si>
  <si>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</si>
  <si>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</si>
  <si>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</si>
  <si>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</si>
  <si>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</si>
  <si>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</si>
  <si>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</si>
  <si>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</si>
  <si>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</si>
  <si>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</si>
  <si>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</si>
  <si>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</si>
  <si>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</si>
  <si>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</si>
  <si>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</si>
  <si>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</si>
  <si>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</si>
  <si>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</si>
  <si>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</si>
  <si>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</si>
  <si>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</si>
  <si>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</si>
  <si>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</si>
  <si>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</si>
  <si>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</si>
  <si>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</si>
  <si>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</si>
  <si>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</si>
  <si>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</si>
  <si>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</si>
  <si>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</si>
  <si>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</si>
  <si>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</si>
  <si>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</si>
  <si>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</si>
  <si>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</si>
  <si>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</si>
  <si>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</si>
  <si>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</si>
  <si>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</si>
  <si>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</si>
  <si>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</si>
  <si>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</si>
  <si>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</si>
  <si>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</si>
  <si>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</si>
  <si>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</si>
  <si>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</si>
  <si>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</si>
  <si>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</si>
  <si>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</si>
  <si>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</si>
  <si>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</si>
  <si>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</si>
  <si>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</si>
  <si>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</si>
  <si>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</si>
  <si>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</si>
  <si>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</si>
  <si>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</si>
  <si>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</si>
  <si>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</si>
  <si>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</si>
  <si>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</si>
  <si>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</si>
  <si>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</si>
  <si>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</si>
  <si>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</si>
  <si>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</si>
  <si>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</si>
  <si>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</si>
  <si>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</si>
  <si>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</si>
  <si>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</si>
  <si>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</si>
  <si>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</si>
  <si>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</si>
  <si>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</si>
  <si>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</si>
  <si>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</si>
  <si>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</si>
  <si>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</si>
  <si>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</si>
  <si>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</si>
  <si>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</si>
  <si>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</si>
  <si>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</si>
  <si>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</si>
  <si>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</si>
  <si>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</si>
  <si>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</si>
  <si>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</si>
  <si>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</si>
  <si>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</si>
  <si>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</si>
  <si>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</si>
  <si>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</si>
  <si>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</si>
  <si>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</si>
  <si>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</si>
  <si>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</si>
  <si>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</si>
  <si>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</si>
  <si>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</si>
  <si>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</si>
  <si>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</si>
  <si>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</si>
  <si>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</si>
  <si>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</si>
  <si>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</si>
  <si>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</si>
  <si>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</si>
  <si>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</si>
  <si>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</si>
  <si>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</si>
  <si>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</si>
  <si>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</si>
  <si>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</si>
  <si>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</si>
  <si>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</si>
  <si>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</si>
  <si>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</si>
  <si>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</si>
  <si>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</si>
  <si>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</si>
  <si>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</si>
  <si>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</si>
  <si>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</si>
  <si>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</si>
  <si>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</si>
  <si>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</si>
  <si>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</si>
  <si>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</si>
  <si>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</si>
  <si>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</si>
  <si>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</si>
  <si>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</si>
  <si>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</si>
  <si>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</si>
  <si>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</si>
  <si>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</si>
  <si>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</si>
  <si>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</si>
  <si>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</si>
  <si>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</si>
  <si>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</si>
  <si>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</si>
  <si>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</si>
  <si>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</si>
  <si>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</si>
  <si>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</si>
  <si>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</si>
  <si>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</si>
  <si>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</si>
  <si>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</si>
  <si>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</si>
  <si>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</si>
  <si>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</si>
  <si>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</si>
  <si>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</si>
  <si>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</si>
  <si>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</si>
  <si>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</si>
  <si>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</si>
  <si>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</si>
  <si>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</si>
  <si>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</si>
  <si>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</si>
  <si>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</si>
  <si>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</si>
  <si>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</si>
  <si>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</si>
  <si>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</si>
  <si>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</si>
  <si>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</si>
  <si>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</si>
  <si>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</si>
  <si>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</si>
  <si>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</si>
  <si>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</si>
  <si>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</si>
  <si>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</si>
  <si>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</si>
  <si>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</si>
  <si>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</si>
  <si>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</si>
  <si>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</si>
  <si>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</si>
  <si>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</si>
  <si>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</si>
  <si>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</si>
  <si>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</si>
  <si>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</si>
  <si>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</si>
  <si>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</si>
  <si>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</si>
  <si>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</si>
  <si>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</si>
  <si>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</si>
  <si>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</si>
  <si>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</si>
  <si>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</si>
  <si>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</si>
  <si>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</si>
  <si>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</si>
  <si>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</si>
  <si>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</si>
  <si>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</si>
  <si>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</si>
  <si>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</si>
  <si>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</si>
  <si>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</si>
  <si>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</si>
  <si>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</si>
  <si>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</si>
  <si>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</si>
  <si>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</si>
  <si>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</si>
  <si>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</si>
  <si>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</si>
  <si>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</si>
  <si>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</si>
  <si>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</si>
  <si>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</si>
  <si>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</si>
  <si>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</si>
  <si>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</si>
  <si>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</si>
  <si>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</si>
  <si>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</si>
  <si>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</si>
  <si>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</si>
  <si>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</si>
  <si>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</si>
  <si>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</si>
  <si>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</si>
  <si>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</si>
  <si>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</si>
  <si>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</si>
  <si>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</si>
  <si>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</si>
  <si>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</si>
  <si>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</si>
  <si>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</si>
  <si>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</si>
  <si>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</si>
  <si>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</si>
  <si>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</si>
  <si>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</si>
  <si>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</si>
  <si>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</si>
  <si>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</si>
  <si>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</si>
  <si>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</si>
  <si>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</si>
  <si>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</si>
  <si>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</si>
  <si>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</si>
  <si>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</si>
  <si>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</si>
  <si>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</si>
  <si>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</si>
  <si>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</si>
  <si>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</si>
  <si>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</si>
  <si>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</si>
  <si>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</si>
  <si>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</si>
  <si>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</si>
  <si>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</si>
  <si>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</si>
  <si>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</si>
  <si>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</si>
  <si>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</si>
  <si>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</si>
  <si>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</si>
  <si>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</si>
  <si>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</si>
  <si>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</si>
  <si>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</si>
  <si>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</si>
  <si>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</si>
  <si>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</si>
  <si>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</si>
  <si>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</si>
  <si>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</si>
  <si>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</si>
  <si>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</si>
  <si>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</si>
  <si>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</si>
  <si>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</si>
  <si>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</si>
  <si>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</si>
  <si>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</si>
  <si>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</si>
  <si>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</si>
  <si>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</si>
  <si>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</si>
  <si>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</si>
  <si>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</si>
  <si>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</si>
  <si>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</si>
  <si>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</si>
  <si>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</si>
  <si>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</si>
  <si>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</si>
  <si>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</si>
  <si>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</si>
  <si>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</si>
  <si>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</si>
  <si>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</si>
  <si>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</si>
  <si>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</si>
  <si>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</si>
  <si>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</si>
  <si>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</si>
  <si>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</si>
  <si>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</si>
  <si>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</si>
  <si>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</si>
  <si>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</si>
  <si>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</si>
  <si>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</si>
  <si>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</si>
  <si>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</si>
  <si>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</si>
  <si>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</si>
  <si>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</si>
  <si>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</si>
  <si>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</si>
  <si>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</si>
  <si>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</si>
  <si>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</si>
  <si>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</si>
  <si>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</si>
  <si>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</si>
  <si>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</si>
  <si>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</si>
  <si>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</si>
  <si>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</si>
  <si>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</si>
  <si>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</si>
  <si>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</si>
  <si>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</si>
  <si>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</si>
  <si>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</si>
  <si>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</si>
  <si>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</si>
  <si>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</si>
  <si>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</si>
  <si>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</si>
  <si>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</si>
  <si>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</si>
  <si>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</si>
  <si>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</si>
  <si>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</si>
  <si>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</si>
  <si>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</si>
  <si>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</si>
  <si>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</si>
  <si>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</si>
  <si>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</si>
  <si>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</si>
  <si>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</si>
  <si>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</si>
  <si>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</si>
  <si>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</si>
  <si>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</si>
  <si>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</si>
  <si>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</si>
  <si>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</si>
  <si>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</si>
  <si>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</si>
  <si>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</si>
  <si>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</si>
  <si>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</si>
  <si>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</si>
  <si>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</si>
  <si>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</si>
  <si>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</si>
  <si>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</si>
  <si>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</si>
  <si>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</si>
  <si>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</si>
  <si>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</si>
  <si>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</si>
  <si>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</si>
  <si>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</si>
  <si>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</si>
  <si>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</si>
  <si>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</si>
  <si>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</si>
  <si>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</si>
  <si>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</si>
  <si>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</si>
  <si>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</si>
  <si>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</si>
  <si>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</si>
  <si>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</si>
  <si>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</si>
  <si>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</si>
  <si>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</si>
  <si>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</si>
  <si>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</si>
  <si>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</si>
  <si>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</si>
  <si>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</si>
  <si>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</si>
  <si>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</si>
  <si>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</si>
  <si>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</si>
  <si>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</si>
  <si>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</si>
  <si>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</si>
  <si>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</si>
  <si>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</si>
  <si>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</si>
  <si>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</si>
  <si>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</si>
  <si>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</si>
  <si>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</si>
  <si>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</si>
  <si>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</si>
  <si>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</si>
  <si>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</si>
  <si>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</si>
  <si>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</si>
  <si>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</si>
  <si>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</si>
  <si>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</si>
  <si>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</si>
  <si>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</si>
  <si>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</si>
  <si>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</si>
  <si>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</si>
  <si>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</si>
  <si>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</si>
  <si>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</si>
  <si>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</si>
  <si>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</si>
  <si>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</si>
  <si>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</si>
  <si>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</si>
  <si>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</si>
  <si>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</si>
  <si>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</si>
  <si>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</si>
  <si>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</si>
  <si>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</si>
  <si>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</si>
  <si>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</si>
  <si>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</si>
  <si>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</si>
  <si>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</si>
  <si>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</si>
  <si>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</si>
  <si>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</si>
  <si>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</si>
  <si>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</si>
  <si>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</si>
  <si>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</si>
  <si>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</si>
  <si>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</si>
  <si>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</si>
  <si>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</si>
  <si>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</si>
  <si>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</si>
  <si>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</si>
  <si>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</si>
  <si>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</si>
  <si>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</si>
  <si>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</si>
  <si>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</si>
  <si>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</si>
  <si>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</si>
  <si>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</si>
  <si>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</si>
  <si>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</si>
  <si>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</si>
  <si>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</si>
  <si>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</si>
  <si>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</si>
  <si>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</si>
  <si>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</si>
  <si>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</si>
  <si>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</si>
  <si>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</si>
  <si>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</si>
  <si>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</si>
  <si>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</si>
  <si>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</si>
  <si>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</si>
  <si>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</si>
  <si>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</si>
  <si>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</si>
  <si>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</si>
  <si>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</si>
  <si>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</si>
  <si>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</si>
  <si>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</si>
  <si>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</si>
  <si>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</si>
  <si>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</si>
  <si>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</si>
  <si>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</si>
  <si>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</si>
  <si>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</si>
  <si>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</si>
  <si>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</si>
  <si>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</si>
  <si>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</si>
  <si>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</si>
  <si>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</si>
  <si>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</si>
  <si>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</si>
  <si>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</si>
  <si>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</si>
  <si>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</si>
  <si>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</si>
  <si>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</si>
  <si>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</si>
  <si>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</si>
  <si>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</si>
  <si>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</si>
  <si>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</si>
  <si>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</si>
  <si>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</si>
  <si>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</si>
  <si>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</si>
  <si>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</si>
  <si>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</si>
  <si>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</si>
  <si>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</si>
  <si>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</si>
  <si>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</si>
  <si>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</si>
  <si>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</si>
  <si>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</si>
  <si>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</si>
  <si>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</si>
  <si>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</si>
  <si>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</si>
  <si>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</si>
  <si>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</si>
  <si>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</si>
  <si>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</si>
  <si>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</si>
  <si>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</si>
  <si>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</si>
  <si>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</si>
  <si>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</si>
  <si>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</si>
  <si>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</si>
  <si>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</si>
  <si>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</si>
  <si>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</si>
  <si>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</si>
  <si>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</si>
  <si>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</si>
  <si>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</si>
  <si>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</si>
  <si>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</si>
  <si>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</si>
  <si>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</si>
  <si>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</si>
  <si>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</si>
  <si>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</si>
  <si>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</si>
  <si>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</si>
  <si>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</si>
  <si>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</si>
  <si>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</si>
  <si>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</si>
  <si>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</si>
  <si>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</si>
  <si>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</si>
  <si>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</si>
  <si>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</si>
  <si>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</si>
  <si>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</si>
  <si>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</si>
  <si>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</si>
  <si>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</si>
  <si>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</si>
  <si>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</si>
  <si>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</si>
  <si>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</si>
  <si>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</si>
  <si>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</si>
  <si>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</si>
  <si>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</si>
  <si>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</si>
  <si>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</si>
  <si>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</si>
  <si>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</si>
  <si>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</si>
  <si>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</si>
  <si>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</si>
  <si>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</si>
  <si>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</si>
  <si>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</si>
  <si>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</si>
  <si>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</si>
  <si>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</si>
  <si>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</si>
  <si>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</si>
  <si>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</si>
  <si>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</si>
  <si>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</si>
  <si>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</si>
  <si>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</si>
  <si>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</si>
  <si>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</si>
  <si>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</si>
  <si>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</si>
  <si>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</si>
  <si>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</si>
  <si>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</si>
  <si>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</si>
  <si>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</si>
  <si>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</si>
  <si>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</si>
  <si>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</si>
  <si>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</si>
  <si>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</si>
  <si>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</si>
  <si>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</si>
  <si>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</si>
  <si>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</si>
  <si>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</si>
  <si>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</si>
  <si>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</si>
  <si>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</si>
  <si>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</si>
  <si>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</si>
  <si>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</si>
  <si>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</si>
  <si>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</si>
  <si>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</si>
  <si>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</si>
  <si>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</si>
  <si>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</si>
  <si>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</si>
  <si>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</si>
  <si>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</si>
  <si>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</si>
  <si>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</si>
  <si>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</si>
  <si>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</si>
  <si>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</si>
  <si>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</si>
  <si>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</si>
  <si>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</si>
  <si>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</si>
  <si>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</si>
  <si>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</si>
  <si>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</si>
  <si>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</si>
  <si>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</si>
  <si>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</si>
  <si>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</si>
  <si>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</si>
  <si>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</si>
  <si>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</si>
  <si>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</si>
  <si>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</si>
  <si>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</si>
  <si>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</si>
  <si>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</si>
  <si>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</si>
  <si>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</si>
  <si>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</si>
  <si>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</si>
  <si>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</si>
  <si>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</si>
  <si>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</si>
  <si>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</si>
  <si>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</si>
  <si>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</si>
  <si>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</si>
  <si>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</si>
  <si>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</si>
  <si>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</si>
  <si>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</si>
  <si>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</si>
  <si>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</si>
  <si>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</si>
  <si>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</si>
  <si>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</si>
  <si>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</si>
  <si>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</si>
  <si>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</si>
  <si>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</si>
  <si>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</si>
  <si>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</si>
  <si>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</si>
  <si>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</si>
  <si>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</si>
  <si>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</si>
  <si>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</si>
  <si>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</si>
  <si>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</si>
  <si>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</si>
  <si>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</si>
  <si>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</si>
  <si>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</si>
  <si>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</si>
  <si>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</si>
  <si>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</si>
  <si>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</si>
  <si>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</si>
  <si>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</si>
  <si>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</si>
  <si>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</si>
  <si>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</si>
  <si>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</si>
  <si>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</si>
  <si>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</si>
  <si>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</si>
  <si>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</si>
  <si>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</si>
  <si>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</si>
  <si>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</si>
  <si>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</si>
  <si>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</si>
  <si>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</si>
  <si>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</si>
  <si>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</si>
  <si>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</si>
  <si>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</si>
  <si>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</si>
  <si>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</si>
  <si>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</si>
  <si>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</si>
  <si>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</si>
  <si>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</si>
  <si>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</si>
  <si>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</si>
  <si>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</si>
  <si>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</si>
  <si>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</si>
  <si>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</si>
  <si>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</si>
  <si>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</si>
  <si>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</si>
  <si>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</si>
  <si>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</si>
  <si>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</si>
  <si>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</si>
  <si>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</si>
  <si>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</si>
  <si>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</si>
  <si>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</si>
  <si>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</si>
  <si>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</si>
  <si>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</si>
  <si>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</si>
  <si>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</si>
  <si>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</si>
  <si>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</si>
  <si>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</si>
  <si>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</si>
  <si>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</si>
  <si>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</si>
  <si>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</si>
  <si>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</si>
  <si>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</si>
  <si>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</si>
  <si>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</si>
  <si>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</si>
  <si>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</si>
  <si>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</si>
  <si>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</si>
  <si>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</si>
  <si>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</si>
  <si>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</si>
  <si>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</si>
  <si>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</si>
  <si>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</si>
  <si>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</si>
  <si>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</si>
  <si>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</si>
  <si>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</si>
  <si>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</si>
  <si>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</si>
  <si>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</si>
  <si>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</si>
  <si>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</si>
  <si>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</si>
  <si>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</si>
  <si>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</si>
  <si>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</si>
  <si>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</si>
  <si>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</si>
  <si>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</si>
  <si>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</si>
  <si>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</si>
  <si>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</si>
  <si>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</si>
  <si>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</si>
  <si>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</si>
  <si>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</si>
  <si>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</si>
  <si>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</si>
  <si>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</si>
  <si>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</si>
  <si>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</si>
  <si>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</si>
  <si>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</si>
  <si>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</si>
  <si>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</si>
  <si>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</si>
  <si>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</si>
  <si>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</si>
  <si>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</si>
  <si>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</si>
  <si>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</si>
  <si>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</si>
  <si>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</si>
  <si>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</si>
  <si>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</si>
  <si>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</si>
  <si>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</si>
  <si>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</si>
  <si>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</si>
  <si>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</si>
  <si>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</si>
  <si>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</si>
  <si>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</si>
  <si>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</si>
  <si>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</si>
  <si>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</si>
  <si>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</si>
  <si>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</si>
  <si>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</si>
  <si>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</si>
  <si>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</si>
  <si>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</si>
  <si>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</si>
  <si>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</si>
  <si>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</si>
  <si>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</si>
  <si>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</si>
  <si>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</si>
  <si>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</si>
  <si>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</si>
  <si>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</si>
  <si>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</si>
  <si>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</si>
  <si>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</si>
  <si>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</si>
  <si>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</si>
  <si>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</si>
  <si>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</si>
  <si>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</si>
  <si>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</si>
  <si>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</si>
  <si>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</si>
  <si>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</si>
  <si>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</si>
  <si>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</si>
  <si>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</si>
  <si>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</si>
  <si>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</si>
  <si>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</si>
  <si>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</si>
  <si>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</si>
  <si>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</si>
  <si>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</si>
  <si>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</si>
  <si>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</si>
  <si>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</si>
  <si>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</si>
  <si>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</si>
  <si>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</si>
  <si>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</si>
  <si>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</si>
  <si>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</si>
  <si>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</si>
  <si>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</si>
  <si>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</si>
  <si>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</si>
  <si>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</si>
  <si>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</si>
  <si>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</si>
  <si>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</si>
  <si>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</si>
  <si>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</si>
  <si>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</si>
  <si>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</si>
  <si>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</si>
  <si>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</si>
  <si>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</si>
  <si>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</si>
  <si>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</si>
  <si>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</si>
  <si>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</si>
  <si>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</si>
  <si>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</si>
  <si>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</si>
  <si>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</si>
  <si>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</si>
  <si>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</si>
  <si>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</si>
  <si>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</si>
  <si>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</si>
  <si>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</si>
  <si>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</si>
  <si>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</si>
  <si>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</si>
  <si>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</si>
  <si>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</si>
  <si>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</si>
  <si>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</si>
  <si>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</si>
  <si>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</si>
  <si>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</si>
  <si>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</si>
  <si>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</si>
  <si>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</si>
  <si>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</si>
  <si>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</si>
  <si>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</si>
  <si>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</si>
  <si>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</si>
  <si>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</si>
  <si>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</si>
  <si>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</si>
  <si>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</si>
  <si>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</si>
  <si>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</si>
  <si>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</si>
  <si>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</si>
  <si>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</si>
  <si>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</si>
  <si>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</si>
  <si>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</si>
  <si>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</si>
  <si>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</si>
  <si>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</si>
  <si>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</si>
  <si>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</si>
  <si>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</si>
  <si>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</si>
  <si>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</si>
  <si>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</si>
  <si>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</si>
  <si>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</si>
  <si>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</si>
  <si>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</si>
  <si>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</si>
  <si>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</si>
  <si>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</si>
  <si>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</si>
  <si>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</si>
  <si>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</si>
  <si>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</si>
  <si>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</si>
  <si>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</si>
  <si>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</si>
  <si>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</si>
  <si>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</si>
  <si>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</si>
  <si>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</si>
  <si>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</si>
  <si>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</si>
  <si>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</si>
  <si>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</si>
  <si>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</si>
  <si>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</si>
  <si>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</si>
  <si>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</si>
  <si>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</si>
  <si>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</si>
  <si>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</si>
  <si>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</si>
  <si>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</si>
  <si>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</si>
  <si>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</si>
  <si>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</si>
  <si>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</si>
  <si>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</si>
  <si>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</si>
  <si>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</si>
  <si>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</si>
  <si>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</si>
  <si>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</si>
  <si>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</si>
  <si>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</si>
  <si>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</si>
  <si>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</si>
  <si>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</si>
  <si>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</si>
  <si>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</si>
  <si>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</si>
  <si>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</si>
  <si>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</si>
  <si>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</si>
  <si>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</si>
  <si>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</si>
  <si>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</si>
  <si>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</si>
  <si>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</si>
  <si>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</si>
  <si>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</si>
  <si>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</si>
  <si>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</si>
  <si>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</si>
  <si>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</si>
  <si>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</si>
  <si>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</si>
  <si>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</si>
  <si>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</si>
  <si>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</si>
  <si>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</si>
  <si>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</si>
  <si>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</si>
  <si>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</si>
  <si>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</si>
  <si>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</si>
  <si>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</si>
  <si>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</si>
  <si>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</si>
  <si>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</si>
  <si>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</si>
  <si>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</si>
  <si>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</si>
  <si>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</si>
  <si>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</si>
  <si>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</si>
  <si>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</si>
  <si>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</si>
  <si>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</si>
  <si>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</si>
  <si>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</si>
  <si>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</si>
  <si>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</si>
  <si>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</si>
  <si>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</si>
  <si>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</si>
  <si>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</si>
  <si>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</si>
  <si>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</si>
  <si>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</si>
  <si>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</si>
  <si>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</si>
  <si>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</si>
  <si>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</si>
  <si>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</si>
  <si>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</si>
  <si>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</si>
  <si>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</si>
  <si>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</si>
  <si>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</si>
  <si>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</si>
  <si>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</si>
  <si>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</si>
  <si>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</si>
  <si>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</si>
  <si>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</si>
  <si>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</si>
  <si>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</si>
  <si>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</si>
  <si>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</si>
  <si>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</si>
  <si>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</si>
  <si>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</si>
  <si>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</si>
  <si>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</si>
  <si>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</si>
  <si>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</si>
  <si>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</si>
  <si>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</si>
  <si>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</si>
  <si>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</si>
  <si>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</si>
  <si>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</si>
  <si>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</si>
  <si>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</si>
  <si>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</si>
  <si>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</si>
  <si>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</si>
  <si>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</si>
  <si>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</si>
  <si>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</si>
  <si>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</si>
  <si>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</si>
  <si>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</si>
  <si>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</si>
  <si>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</si>
  <si>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</si>
  <si>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</si>
  <si>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</si>
  <si>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</si>
  <si>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</si>
  <si>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</si>
  <si>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</si>
  <si>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</si>
  <si>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</si>
  <si>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</si>
  <si>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</si>
  <si>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</si>
  <si>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</si>
  <si>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</si>
  <si>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</si>
  <si>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</si>
  <si>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</si>
  <si>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</si>
  <si>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</si>
  <si>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</si>
  <si>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</si>
  <si>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</si>
  <si>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</si>
  <si>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</si>
  <si>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</si>
  <si>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</si>
  <si>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</si>
  <si>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</si>
  <si>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</si>
  <si>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</si>
  <si>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</si>
  <si>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</si>
  <si>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</si>
  <si>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</si>
  <si>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</si>
  <si>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</si>
  <si>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</si>
  <si>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</si>
  <si>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</si>
  <si>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</si>
  <si>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</si>
  <si>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</si>
  <si>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</si>
  <si>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</si>
  <si>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</si>
  <si>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</si>
  <si>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</si>
  <si>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</si>
  <si>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</si>
  <si>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</si>
  <si>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</si>
  <si>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</si>
  <si>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</si>
  <si>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</si>
  <si>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</si>
  <si>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</si>
  <si>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</si>
  <si>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</si>
  <si>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</si>
  <si>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</si>
  <si>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</si>
  <si>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</si>
  <si>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</si>
  <si>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</si>
  <si>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</si>
  <si>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</si>
  <si>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</si>
  <si>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</si>
  <si>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</si>
  <si>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</si>
  <si>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</si>
  <si>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</si>
  <si>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</si>
  <si>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</si>
  <si>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</si>
  <si>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</si>
  <si>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</si>
  <si>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</si>
  <si>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</si>
  <si>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</si>
  <si>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</si>
  <si>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</si>
  <si>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</si>
  <si>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</si>
  <si>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</si>
  <si>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</si>
  <si>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</si>
  <si>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</si>
  <si>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</si>
  <si>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</si>
  <si>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</si>
  <si>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</si>
  <si>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</si>
  <si>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</si>
  <si>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</si>
  <si>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</si>
  <si>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</si>
  <si>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</si>
  <si>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</si>
  <si>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</si>
  <si>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</si>
  <si>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</si>
  <si>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</si>
  <si>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</si>
  <si>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</si>
  <si>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</si>
  <si>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</si>
  <si>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</si>
  <si>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</si>
  <si>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</si>
  <si>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</si>
  <si>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</si>
  <si>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</si>
  <si>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</si>
  <si>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</si>
  <si>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</si>
  <si>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</si>
  <si>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</si>
  <si>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</si>
  <si>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</si>
  <si>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</si>
  <si>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</si>
  <si>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</si>
  <si>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</si>
  <si>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</si>
  <si>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</si>
  <si>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</si>
  <si>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</si>
  <si>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</si>
  <si>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</si>
  <si>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</si>
  <si>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</si>
  <si>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</si>
  <si>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</si>
  <si>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</si>
  <si>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</si>
  <si>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</si>
  <si>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</si>
  <si>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</si>
  <si>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</si>
  <si>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</si>
  <si>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</si>
  <si>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</si>
  <si>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</si>
  <si>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</si>
  <si>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</si>
  <si>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</si>
  <si>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</si>
  <si>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</si>
  <si>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</si>
  <si>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</si>
  <si>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</si>
  <si>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</si>
  <si>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</si>
  <si>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</si>
  <si>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</si>
  <si>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</si>
  <si>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</si>
  <si>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</si>
  <si>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</si>
  <si>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</si>
  <si>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</si>
  <si>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</si>
  <si>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</si>
  <si>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</si>
  <si>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</si>
  <si>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</si>
  <si>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</si>
  <si>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</si>
  <si>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</si>
  <si>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</si>
  <si>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</si>
  <si>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</si>
  <si>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</si>
  <si>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</si>
  <si>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</si>
  <si>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</si>
  <si>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</si>
  <si>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</si>
  <si>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</si>
  <si>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</si>
  <si>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</si>
  <si>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</si>
  <si>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</si>
  <si>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</si>
  <si>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</si>
  <si>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</si>
  <si>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</si>
  <si>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</si>
  <si>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</si>
  <si>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</si>
  <si>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</si>
  <si>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</si>
  <si>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</si>
  <si>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</si>
  <si>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</si>
  <si>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</si>
  <si>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</si>
  <si>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</si>
  <si>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</si>
  <si>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</si>
  <si>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</si>
  <si>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</si>
  <si>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</si>
  <si>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</si>
  <si>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</si>
  <si>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</si>
  <si>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</si>
  <si>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</si>
  <si>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</si>
  <si>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</si>
  <si>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</si>
  <si>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</si>
  <si>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</si>
  <si>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</si>
  <si>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</si>
  <si>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</si>
  <si>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</si>
  <si>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</si>
  <si>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</si>
  <si>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</si>
  <si>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</si>
  <si>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</si>
  <si>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</si>
  <si>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</si>
  <si>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</si>
  <si>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</si>
  <si>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</si>
  <si>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</si>
  <si>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</si>
  <si>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</si>
  <si>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</si>
  <si>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</si>
  <si>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</si>
  <si>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</si>
  <si>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</si>
  <si>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</si>
  <si>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</si>
  <si>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</si>
  <si>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</si>
  <si>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</si>
  <si>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</si>
  <si>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</si>
  <si>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</si>
  <si>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</si>
  <si>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</si>
  <si>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</si>
  <si>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</si>
  <si>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</si>
  <si>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</si>
  <si>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</si>
  <si>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</si>
  <si>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</si>
  <si>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</si>
  <si>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</si>
  <si>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</si>
  <si>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</si>
  <si>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</si>
  <si>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</si>
  <si>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</si>
  <si>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</si>
  <si>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</si>
  <si>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</si>
  <si>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</si>
  <si>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</si>
  <si>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</si>
  <si>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</si>
  <si>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</si>
  <si>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</si>
  <si>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</si>
  <si>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</si>
  <si>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</si>
  <si>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</si>
  <si>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</si>
  <si>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</si>
  <si>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</si>
  <si>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</si>
  <si>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</si>
  <si>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</si>
  <si>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</si>
  <si>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</si>
  <si>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</si>
  <si>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</si>
  <si>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</si>
  <si>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</si>
  <si>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</si>
  <si>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</si>
  <si>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</si>
  <si>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</si>
  <si>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</si>
  <si>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</si>
  <si>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</si>
  <si>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</si>
  <si>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</si>
  <si>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</si>
  <si>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</si>
  <si>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</si>
  <si>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</si>
  <si>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</si>
  <si>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</si>
  <si>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</si>
  <si>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</si>
  <si>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</si>
  <si>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</si>
  <si>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</si>
  <si>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</si>
  <si>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</si>
  <si>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</si>
  <si>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</si>
  <si>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</si>
  <si>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</si>
  <si>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</si>
  <si>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</si>
  <si>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</si>
  <si>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</si>
  <si>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</si>
  <si>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</si>
  <si>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</si>
  <si>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</si>
  <si>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</si>
  <si>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</si>
  <si>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</si>
  <si>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</si>
  <si>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</si>
  <si>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</si>
  <si>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</si>
  <si>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</si>
  <si>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</si>
  <si>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</si>
  <si>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</si>
  <si>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</si>
  <si>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</si>
  <si>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</si>
  <si>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</si>
  <si>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</si>
  <si>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</si>
  <si>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</si>
  <si>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</si>
  <si>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</si>
  <si>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</si>
  <si>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</si>
  <si>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</si>
  <si>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</si>
  <si>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</si>
  <si>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</si>
  <si>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</si>
  <si>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</si>
  <si>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</si>
  <si>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</si>
  <si>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</si>
  <si>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</si>
  <si>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</si>
  <si>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</si>
  <si>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</si>
  <si>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</si>
  <si>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</si>
  <si>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</si>
  <si>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</si>
  <si>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</si>
  <si>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</si>
  <si>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</si>
  <si>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</si>
  <si>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</si>
  <si>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</si>
  <si>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</si>
  <si>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</si>
  <si>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</si>
  <si>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</si>
  <si>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</si>
  <si>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</si>
  <si>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</si>
  <si>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</si>
  <si>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</si>
  <si>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</si>
  <si>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</si>
  <si>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</si>
  <si>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</si>
  <si>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</si>
  <si>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</si>
  <si>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</si>
  <si>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</si>
  <si>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</si>
  <si>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</si>
  <si>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</si>
  <si>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</si>
  <si>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</si>
  <si>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</si>
  <si>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</si>
  <si>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</si>
  <si>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</si>
  <si>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</si>
  <si>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</si>
  <si>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</si>
  <si>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</si>
  <si>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</si>
  <si>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</si>
  <si>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</si>
  <si>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</si>
  <si>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</si>
  <si>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</si>
  <si>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</si>
  <si>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</si>
  <si>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</si>
  <si>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</si>
  <si>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</si>
  <si>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</si>
  <si>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</si>
  <si>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</si>
  <si>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</si>
  <si>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</si>
  <si>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</si>
  <si>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</si>
  <si>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</si>
  <si>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</si>
  <si>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</si>
  <si>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</si>
  <si>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</si>
  <si>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</si>
  <si>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</si>
  <si>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</si>
  <si>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</si>
  <si>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</si>
  <si>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</si>
  <si>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</si>
  <si>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</si>
  <si>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</si>
  <si>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</si>
  <si>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</si>
  <si>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</si>
  <si>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</si>
  <si>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</si>
  <si>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</si>
  <si>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</si>
  <si>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</si>
  <si>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</si>
  <si>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</si>
  <si>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</si>
  <si>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</si>
  <si>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</si>
  <si>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</si>
  <si>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</si>
  <si>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</si>
  <si>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</si>
  <si>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</si>
  <si>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</si>
  <si>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</si>
  <si>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</si>
  <si>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</si>
  <si>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</si>
  <si>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</si>
  <si>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</si>
  <si>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</si>
  <si>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</si>
  <si>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</si>
  <si>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</si>
  <si>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</si>
  <si>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</si>
  <si>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</si>
  <si>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</si>
  <si>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</si>
  <si>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</si>
  <si>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</si>
  <si>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</si>
  <si>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</si>
  <si>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</si>
  <si>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</si>
  <si>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</si>
  <si>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</si>
  <si>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</si>
  <si>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</si>
  <si>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</si>
  <si>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</si>
  <si>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</si>
  <si>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</si>
  <si>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</si>
  <si>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</si>
  <si>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</si>
  <si>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</si>
  <si>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</si>
  <si>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</si>
  <si>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</si>
  <si>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</si>
  <si>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</si>
  <si>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</si>
  <si>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</si>
  <si>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</si>
  <si>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</si>
  <si>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</si>
  <si>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</si>
  <si>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</si>
  <si>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</si>
  <si>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</si>
  <si>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</si>
  <si>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</si>
  <si>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</si>
  <si>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</si>
  <si>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</si>
  <si>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</si>
  <si>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</si>
  <si>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</si>
  <si>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</si>
  <si>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</si>
  <si>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</si>
  <si>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</si>
  <si>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</si>
  <si>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</si>
  <si>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</si>
  <si>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</si>
  <si>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</si>
  <si>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</si>
  <si>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</si>
  <si>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</si>
  <si>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</si>
  <si>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</si>
  <si>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</si>
  <si>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</si>
  <si>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</si>
  <si>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</si>
  <si>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</si>
  <si>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</si>
  <si>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</si>
  <si>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</si>
  <si>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</si>
  <si>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</si>
  <si>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</si>
  <si>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</si>
  <si>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</si>
  <si>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</si>
  <si>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</si>
  <si>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</si>
  <si>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</si>
  <si>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</si>
  <si>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</si>
  <si>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</si>
  <si>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</si>
  <si>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</si>
  <si>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</si>
  <si>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</si>
  <si>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</si>
  <si>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</si>
  <si>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</si>
  <si>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</si>
  <si>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</si>
  <si>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</si>
  <si>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</si>
  <si>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</si>
  <si>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</si>
  <si>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</si>
  <si>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</si>
  <si>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</si>
  <si>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</si>
  <si>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</si>
  <si>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</si>
  <si>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</si>
  <si>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</si>
  <si>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</si>
  <si>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</si>
  <si>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</si>
  <si>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</si>
  <si>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</si>
  <si>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</si>
  <si>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</si>
  <si>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</si>
  <si>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</si>
  <si>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</si>
  <si>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</si>
  <si>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</si>
  <si>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</si>
  <si>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</si>
  <si>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</si>
  <si>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</si>
  <si>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</si>
  <si>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</si>
  <si>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</si>
  <si>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</si>
  <si>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</si>
  <si>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</si>
  <si>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</si>
  <si>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</si>
  <si>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</si>
  <si>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</si>
  <si>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</si>
  <si>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</si>
  <si>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</si>
  <si>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</si>
  <si>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</si>
  <si>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</si>
  <si>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</si>
  <si>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</si>
  <si>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</si>
  <si>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</si>
  <si>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</si>
  <si>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</si>
  <si>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</si>
  <si>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</si>
  <si>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</si>
  <si>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</si>
  <si>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</si>
  <si>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</si>
  <si>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</si>
  <si>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</si>
  <si>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</si>
  <si>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</si>
  <si>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</si>
  <si>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</si>
  <si>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</si>
  <si>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</si>
  <si>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</si>
  <si>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</si>
  <si>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</si>
  <si>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</si>
  <si>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</si>
  <si>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</si>
  <si>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</si>
  <si>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</si>
  <si>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</si>
  <si>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</si>
  <si>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</si>
  <si>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</si>
  <si>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</si>
  <si>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</si>
  <si>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</si>
  <si>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</si>
  <si>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</si>
  <si>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</si>
  <si>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</si>
  <si>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</si>
  <si>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</si>
  <si>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</si>
  <si>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</si>
  <si>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</si>
  <si>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</si>
  <si>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</si>
  <si>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</si>
  <si>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</si>
  <si>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</si>
  <si>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</si>
  <si>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</si>
  <si>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</si>
  <si>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</si>
  <si>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</si>
  <si>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</si>
  <si>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</si>
  <si>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</si>
  <si>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</si>
  <si>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</si>
  <si>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</si>
  <si>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</si>
  <si>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</si>
  <si>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</si>
  <si>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</si>
  <si>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</si>
  <si>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</si>
  <si>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</si>
  <si>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</si>
  <si>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</si>
  <si>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</si>
  <si>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</si>
  <si>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</si>
  <si>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</si>
  <si>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</si>
  <si>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</si>
  <si>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</si>
  <si>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</si>
  <si>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</si>
  <si>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</si>
  <si>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</si>
  <si>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</si>
  <si>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</si>
  <si>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</si>
  <si>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</si>
  <si>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</si>
  <si>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</si>
  <si>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</si>
  <si>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</si>
  <si>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</si>
  <si>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</si>
  <si>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</si>
  <si>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</si>
  <si>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</si>
  <si>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</si>
  <si>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</si>
  <si>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</si>
  <si>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</si>
  <si>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</si>
  <si>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</si>
  <si>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</si>
  <si>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</si>
  <si>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</si>
  <si>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</si>
  <si>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</si>
  <si>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</si>
  <si>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</si>
  <si>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</si>
  <si>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</si>
  <si>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</si>
  <si>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</si>
  <si>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</si>
  <si>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</si>
  <si>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</si>
  <si>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</si>
  <si>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</si>
  <si>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</si>
  <si>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</si>
  <si>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</si>
  <si>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</si>
  <si>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</si>
  <si>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</si>
  <si>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</si>
  <si>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</si>
  <si>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</si>
  <si>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</si>
  <si>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</si>
  <si>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</si>
  <si>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</si>
  <si>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</si>
  <si>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</si>
  <si>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</si>
  <si>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</si>
  <si>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</si>
  <si>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</si>
  <si>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</si>
  <si>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</si>
  <si>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</si>
  <si>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</si>
  <si>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</si>
  <si>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</si>
  <si>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</si>
  <si>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</si>
  <si>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</si>
  <si>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</si>
  <si>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</si>
  <si>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</si>
  <si>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</si>
  <si>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</si>
  <si>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</si>
  <si>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</si>
  <si>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</si>
  <si>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</si>
  <si>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</si>
  <si>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</si>
  <si>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</si>
  <si>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</si>
  <si>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</si>
  <si>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</si>
  <si>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</si>
  <si>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</si>
  <si>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</si>
  <si>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</si>
  <si>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</si>
  <si>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</si>
  <si>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</si>
  <si>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</si>
  <si>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</si>
  <si>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</si>
  <si>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</si>
  <si>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</si>
  <si>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</si>
  <si>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</si>
  <si>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</si>
  <si>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</si>
  <si>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</si>
  <si>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</si>
  <si>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</si>
  <si>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</si>
  <si>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</si>
  <si>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</si>
  <si>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</si>
  <si>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</si>
  <si>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</si>
  <si>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</si>
  <si>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</si>
  <si>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</si>
  <si>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</si>
  <si>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</si>
  <si>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</si>
  <si>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</si>
  <si>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</si>
  <si>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</si>
  <si>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</si>
  <si>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</si>
  <si>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</si>
  <si>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</si>
  <si>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</si>
  <si>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</si>
  <si>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</si>
  <si>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</si>
  <si>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</si>
  <si>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</si>
  <si>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</si>
  <si>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</si>
  <si>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</si>
  <si>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</si>
  <si>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</si>
  <si>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</si>
  <si>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</si>
  <si>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</si>
  <si>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</si>
  <si>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</si>
  <si>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</si>
  <si>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</si>
  <si>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</si>
  <si>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</si>
  <si>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</si>
  <si>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</si>
  <si>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</si>
  <si>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</si>
  <si>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</si>
  <si>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</si>
  <si>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</si>
  <si>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</si>
  <si>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</si>
  <si>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</si>
  <si>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</si>
  <si>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</si>
  <si>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</si>
  <si>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</si>
  <si>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</si>
  <si>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</si>
  <si>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</si>
  <si>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</si>
  <si>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</si>
  <si>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</si>
  <si>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</si>
  <si>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</si>
  <si>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</si>
  <si>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</si>
  <si>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</si>
  <si>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</si>
  <si>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</si>
  <si>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</si>
  <si>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</si>
  <si>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</si>
  <si>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</si>
  <si>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</si>
  <si>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</si>
  <si>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</si>
  <si>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</si>
  <si>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</si>
  <si>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</si>
  <si>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</si>
  <si>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</si>
  <si>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</si>
  <si>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</si>
  <si>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</si>
  <si>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</si>
  <si>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</si>
  <si>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</si>
  <si>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</si>
  <si>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</si>
  <si>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</si>
  <si>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</si>
  <si>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</si>
  <si>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</si>
  <si>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</si>
  <si>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</si>
  <si>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</si>
  <si>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</si>
  <si>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</si>
  <si>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</si>
  <si>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</si>
  <si>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</si>
  <si>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</si>
  <si>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</si>
  <si>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</si>
  <si>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</si>
  <si>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</si>
  <si>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</si>
  <si>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</si>
  <si>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</si>
  <si>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</si>
  <si>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</si>
  <si>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</si>
  <si>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</si>
  <si>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</si>
  <si>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</si>
  <si>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</si>
  <si>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</si>
  <si>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</si>
  <si>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</si>
  <si>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</si>
  <si>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</si>
  <si>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</si>
  <si>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</si>
  <si>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</si>
  <si>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</si>
  <si>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</si>
  <si>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</si>
  <si>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</si>
  <si>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</si>
  <si>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</si>
  <si>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</si>
  <si>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</si>
  <si>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</si>
  <si>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</si>
  <si>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</si>
  <si>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</si>
  <si>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</si>
  <si>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</si>
  <si>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</si>
  <si>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</si>
  <si>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</si>
  <si>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</si>
  <si>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</si>
  <si>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</si>
  <si>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</si>
  <si>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</si>
  <si>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</si>
  <si>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</si>
  <si>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</si>
  <si>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</si>
  <si>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</si>
  <si>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</si>
  <si>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</si>
  <si>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</si>
  <si>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</si>
  <si>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</si>
  <si>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</si>
  <si>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</si>
  <si>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</si>
  <si>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</si>
  <si>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</si>
  <si>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</si>
  <si>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</si>
  <si>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</si>
  <si>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</si>
  <si>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</si>
  <si>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</si>
  <si>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</si>
  <si>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</si>
  <si>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</si>
  <si>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</si>
  <si>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</si>
  <si>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</si>
  <si>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</si>
  <si>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</si>
  <si>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</si>
  <si>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</si>
  <si>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</si>
  <si>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</si>
  <si>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</si>
  <si>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</si>
  <si>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</si>
  <si>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</si>
  <si>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</si>
  <si>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</si>
  <si>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</si>
  <si>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</si>
  <si>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</si>
  <si>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</si>
  <si>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</si>
  <si>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</si>
  <si>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</si>
  <si>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</si>
  <si>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</si>
  <si>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</si>
  <si>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</si>
  <si>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</si>
  <si>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</si>
  <si>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</si>
  <si>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</si>
  <si>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</si>
  <si>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</si>
  <si>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</si>
  <si>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</si>
  <si>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</si>
  <si>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</si>
  <si>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</si>
  <si>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</si>
  <si>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</si>
  <si>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</si>
  <si>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</si>
  <si>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</si>
  <si>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</si>
  <si>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</si>
  <si>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</si>
  <si>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</si>
  <si>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</si>
  <si>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</si>
  <si>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</si>
  <si>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</si>
  <si>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</si>
  <si>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</si>
  <si>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</si>
  <si>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</si>
  <si>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</si>
  <si>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</si>
  <si>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</si>
  <si>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</si>
  <si>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</si>
  <si>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</si>
  <si>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</si>
  <si>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</si>
  <si>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</si>
  <si>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</si>
  <si>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</si>
  <si>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</si>
  <si>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</si>
  <si>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</si>
  <si>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</si>
  <si>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</si>
  <si>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</si>
  <si>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</si>
  <si>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</si>
  <si>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</si>
  <si>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</si>
  <si>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</si>
  <si>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</si>
  <si>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</si>
  <si>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</si>
  <si>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</si>
  <si>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</si>
  <si>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</si>
  <si>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</si>
  <si>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</si>
  <si>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</si>
  <si>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</si>
  <si>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</si>
  <si>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</si>
  <si>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</si>
  <si>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</si>
  <si>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</si>
  <si>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</si>
  <si>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</si>
  <si>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</si>
  <si>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</si>
  <si>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</si>
  <si>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</si>
  <si>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</si>
  <si>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</si>
  <si>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</si>
  <si>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</si>
  <si>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</si>
  <si>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</si>
  <si>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</si>
  <si>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</si>
  <si>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</si>
  <si>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</si>
  <si>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</si>
  <si>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</si>
  <si>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</si>
  <si>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</si>
  <si>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</si>
  <si>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</si>
  <si>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</si>
  <si>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</si>
  <si>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</si>
  <si>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</si>
  <si>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</si>
  <si>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</si>
  <si>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</si>
  <si>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</si>
  <si>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</si>
  <si>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</si>
  <si>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</si>
  <si>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</si>
  <si>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</si>
  <si>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</si>
  <si>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</si>
  <si>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</si>
  <si>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</si>
  <si>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</si>
  <si>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</si>
  <si>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</si>
  <si>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</si>
  <si>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</si>
  <si>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</si>
  <si>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</si>
  <si>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</si>
  <si>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</si>
  <si>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</si>
  <si>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</si>
  <si>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</si>
  <si>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</si>
  <si>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</si>
  <si>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</si>
  <si>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</si>
  <si>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</si>
  <si>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</si>
  <si>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</si>
  <si>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</si>
  <si>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</si>
  <si>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</si>
  <si>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</si>
  <si>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</si>
  <si>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</si>
  <si>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</si>
  <si>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</si>
  <si>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</si>
  <si>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</si>
  <si>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</si>
  <si>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</si>
  <si>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</si>
  <si>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</si>
  <si>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</si>
  <si>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</si>
  <si>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</si>
  <si>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</si>
  <si>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</si>
  <si>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</si>
  <si>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</si>
  <si>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</si>
  <si>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</si>
  <si>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</si>
  <si>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</si>
  <si>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</si>
  <si>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</si>
  <si>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</si>
  <si>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</si>
  <si>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</si>
  <si>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</si>
  <si>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</si>
  <si>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</si>
  <si>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</si>
  <si>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</si>
  <si>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</si>
  <si>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</si>
  <si>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</si>
  <si>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</si>
  <si>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</si>
  <si>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</si>
  <si>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</si>
  <si>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</si>
  <si>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</si>
  <si>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</si>
  <si>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</si>
  <si>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</si>
  <si>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</si>
  <si>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</si>
  <si>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</si>
  <si>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</si>
  <si>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</si>
  <si>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</si>
  <si>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</si>
  <si>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</si>
  <si>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</si>
  <si>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</si>
  <si>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</si>
  <si>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</si>
  <si>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</si>
  <si>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</si>
  <si>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</si>
  <si>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</si>
  <si>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</si>
  <si>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</si>
  <si>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</si>
  <si>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</si>
  <si>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</si>
  <si>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</si>
  <si>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</si>
  <si>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</si>
  <si>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</si>
  <si>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</si>
  <si>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</si>
  <si>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</si>
  <si>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</si>
  <si>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</si>
  <si>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</si>
  <si>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</si>
  <si>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</si>
  <si>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</si>
  <si>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</si>
  <si>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</si>
  <si>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</si>
  <si>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</si>
  <si>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</si>
  <si>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</si>
  <si>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</si>
  <si>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</si>
  <si>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</si>
  <si>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</si>
  <si>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</si>
  <si>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</si>
  <si>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</si>
  <si>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</si>
  <si>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</si>
  <si>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</si>
  <si>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</si>
  <si>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</si>
  <si>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</si>
  <si>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</si>
  <si>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</si>
  <si>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</si>
  <si>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</si>
  <si>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</si>
  <si>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</si>
  <si>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</si>
  <si>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</si>
  <si>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</si>
  <si>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</si>
  <si>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</si>
  <si>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</si>
  <si>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</si>
  <si>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</si>
  <si>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</si>
  <si>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</si>
  <si>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</si>
  <si>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</si>
  <si>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</si>
  <si>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</si>
  <si>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</si>
  <si>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</si>
  <si>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</si>
  <si>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</si>
  <si>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</si>
  <si>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</si>
  <si>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</si>
  <si>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</si>
  <si>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</si>
  <si>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</si>
  <si>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</si>
  <si>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</si>
  <si>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</si>
  <si>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</si>
  <si>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</si>
  <si>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</si>
  <si>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</si>
  <si>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</si>
  <si>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</si>
  <si>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</si>
  <si>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</si>
  <si>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</si>
  <si>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</si>
  <si>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</si>
  <si>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</si>
  <si>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</si>
  <si>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</si>
  <si>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</si>
  <si>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</si>
  <si>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</si>
  <si>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</si>
  <si>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</si>
  <si>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</si>
  <si>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</si>
  <si>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</si>
  <si>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</si>
  <si>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</si>
  <si>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</si>
  <si>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</si>
  <si>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</si>
  <si>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</si>
  <si>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</si>
  <si>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</si>
  <si>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</si>
  <si>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</si>
  <si>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</si>
  <si>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</si>
  <si>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</si>
  <si>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</si>
  <si>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</si>
  <si>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</si>
  <si>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</si>
  <si>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</si>
  <si>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</si>
  <si>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</si>
  <si>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</si>
  <si>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</si>
  <si>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</si>
  <si>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</si>
  <si>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</si>
  <si>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</si>
  <si>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</si>
  <si>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</si>
  <si>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</si>
  <si>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</si>
  <si>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</si>
  <si>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</si>
  <si>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</si>
  <si>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</si>
  <si>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</si>
  <si>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</si>
  <si>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</si>
  <si>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</si>
  <si>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</si>
  <si>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</si>
  <si>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</si>
  <si>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</si>
  <si>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</si>
  <si>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</si>
  <si>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</si>
  <si>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</si>
  <si>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</si>
  <si>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</si>
  <si>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</si>
  <si>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</si>
  <si>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</si>
  <si>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</si>
  <si>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</si>
  <si>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</si>
  <si>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</si>
  <si>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</si>
  <si>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</si>
  <si>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</si>
  <si>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</si>
  <si>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</si>
  <si>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</si>
  <si>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</si>
  <si>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</si>
  <si>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</si>
  <si>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</si>
  <si>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</si>
  <si>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</si>
  <si>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</si>
  <si>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</si>
  <si>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</si>
  <si>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</si>
  <si>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</si>
  <si>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</si>
  <si>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</si>
  <si>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</si>
  <si>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</si>
  <si>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</si>
  <si>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</si>
  <si>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</si>
  <si>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</si>
  <si>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</si>
  <si>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</si>
  <si>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</si>
  <si>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</si>
  <si>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</si>
  <si>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</si>
  <si>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</si>
  <si>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</si>
  <si>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</si>
  <si>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</si>
  <si>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</si>
  <si>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</si>
  <si>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</si>
  <si>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</si>
  <si>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</si>
  <si>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</si>
  <si>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</si>
  <si>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</si>
  <si>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</si>
  <si>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</si>
  <si>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</si>
  <si>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</si>
  <si>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</si>
  <si>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</si>
  <si>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</si>
  <si>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</si>
  <si>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</si>
  <si>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</si>
  <si>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</si>
  <si>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</si>
  <si>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</si>
  <si>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</si>
  <si>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</si>
  <si>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</si>
  <si>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</si>
  <si>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</si>
  <si>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</si>
  <si>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</si>
  <si>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</si>
  <si>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</si>
  <si>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</si>
  <si>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</si>
  <si>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</si>
  <si>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</si>
  <si>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</si>
  <si>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</si>
  <si>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</si>
  <si>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</si>
  <si>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</si>
  <si>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</si>
  <si>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</si>
  <si>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</si>
  <si>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</si>
  <si>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</si>
  <si>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</si>
  <si>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</si>
  <si>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</si>
  <si>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</si>
  <si>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</si>
  <si>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</si>
  <si>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</si>
  <si>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</si>
  <si>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</si>
  <si>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</si>
  <si>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</si>
  <si>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</si>
  <si>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</si>
  <si>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</si>
  <si>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</si>
  <si>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</si>
  <si>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</si>
  <si>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</si>
  <si>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</si>
  <si>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</si>
  <si>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</si>
  <si>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</si>
  <si>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</si>
  <si>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</si>
  <si>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</si>
  <si>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</si>
  <si>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</si>
  <si>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</si>
  <si>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</si>
  <si>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</si>
  <si>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</si>
  <si>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</si>
  <si>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</si>
  <si>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</si>
  <si>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</si>
  <si>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</si>
  <si>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</si>
  <si>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</si>
  <si>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</si>
  <si>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</si>
  <si>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</si>
  <si>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</si>
  <si>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</si>
  <si>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</si>
  <si>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</si>
  <si>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</si>
  <si>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</si>
  <si>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</si>
  <si>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</si>
  <si>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</si>
  <si>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</si>
  <si>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</si>
  <si>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</si>
  <si>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</si>
  <si>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</si>
  <si>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</si>
  <si>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</si>
  <si>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</si>
  <si>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</si>
  <si>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</si>
  <si>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</si>
  <si>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</si>
  <si>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</si>
  <si>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</si>
  <si>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</si>
  <si>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</si>
  <si>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</si>
  <si>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</si>
  <si>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</si>
  <si>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</si>
  <si>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</si>
  <si>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</si>
  <si>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</si>
  <si>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</si>
  <si>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</si>
  <si>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</si>
  <si>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</si>
  <si>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</si>
  <si>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</si>
  <si>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</si>
  <si>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</si>
  <si>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</si>
  <si>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</si>
  <si>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</si>
  <si>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</si>
  <si>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</si>
  <si>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</si>
  <si>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</si>
  <si>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</si>
  <si>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</si>
  <si>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</si>
  <si>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</si>
  <si>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</si>
  <si>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</si>
  <si>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</si>
  <si>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</si>
  <si>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</si>
  <si>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</si>
  <si>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</si>
  <si>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</si>
  <si>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</si>
  <si>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</si>
  <si>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</si>
  <si>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</si>
  <si>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</si>
  <si>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</si>
  <si>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</si>
  <si>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</si>
  <si>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</si>
  <si>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</si>
  <si>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</si>
  <si>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</si>
  <si>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</si>
  <si>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</si>
  <si>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</si>
  <si>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</si>
  <si>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</si>
  <si>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</si>
  <si>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</si>
  <si>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</si>
  <si>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</si>
  <si>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</si>
  <si>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</si>
  <si>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</si>
  <si>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</si>
  <si>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</si>
  <si>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</si>
  <si>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</si>
  <si>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</si>
  <si>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</si>
  <si>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</si>
  <si>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</si>
  <si>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</si>
  <si>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</si>
  <si>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</si>
  <si>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</si>
  <si>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</si>
  <si>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</si>
  <si>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</si>
  <si>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</si>
  <si>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</si>
  <si>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</si>
  <si>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</si>
  <si>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</si>
  <si>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</si>
  <si>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</si>
  <si>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</si>
  <si>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</si>
  <si>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</si>
  <si>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</si>
  <si>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</si>
  <si>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</si>
  <si>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</si>
  <si>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</si>
  <si>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</si>
  <si>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</si>
  <si>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</si>
  <si>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</si>
  <si>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</si>
  <si>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</si>
  <si>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</si>
  <si>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</si>
  <si>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</si>
  <si>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</si>
  <si>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</si>
  <si>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</si>
  <si>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</si>
  <si>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</si>
  <si>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</si>
  <si>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</si>
  <si>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</si>
  <si>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</si>
  <si>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</si>
  <si>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</si>
  <si>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</si>
  <si>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</si>
  <si>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</si>
  <si>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</si>
  <si>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</si>
  <si>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</si>
  <si>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</si>
  <si>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</si>
  <si>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</si>
  <si>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</si>
  <si>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</si>
  <si>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</si>
  <si>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</si>
  <si>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</si>
  <si>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</si>
  <si>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</si>
  <si>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</si>
  <si>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</si>
  <si>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</si>
  <si>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</si>
  <si>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</si>
  <si>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</si>
  <si>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</si>
  <si>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</si>
  <si>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</si>
  <si>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</si>
  <si>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</si>
  <si>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</si>
  <si>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</si>
  <si>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</si>
  <si>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</si>
  <si>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</si>
  <si>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</si>
  <si>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</si>
  <si>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</si>
  <si>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</si>
  <si>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</si>
  <si>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</si>
  <si>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</si>
  <si>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</si>
  <si>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</si>
  <si>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</si>
  <si>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</si>
  <si>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</si>
  <si>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</si>
  <si>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</si>
  <si>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</si>
  <si>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</si>
  <si>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</si>
  <si>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</si>
  <si>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</si>
  <si>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</si>
  <si>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</si>
  <si>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</si>
  <si>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</si>
  <si>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</si>
  <si>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</si>
  <si>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</si>
  <si>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</si>
  <si>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</si>
  <si>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</si>
  <si>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</si>
  <si>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</si>
  <si>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</si>
  <si>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</si>
  <si>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</si>
  <si>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</si>
  <si>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</si>
  <si>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</si>
  <si>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</si>
  <si>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</si>
  <si>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</si>
  <si>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</si>
  <si>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</si>
  <si>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</si>
  <si>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</si>
  <si>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</si>
  <si>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</si>
  <si>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</si>
  <si>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</si>
  <si>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</si>
  <si>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</si>
  <si>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</si>
  <si>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</si>
  <si>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</si>
  <si>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</si>
  <si>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</si>
  <si>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</si>
  <si>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</si>
  <si>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</si>
  <si>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</si>
  <si>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</si>
  <si>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</si>
  <si>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</si>
  <si>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</si>
  <si>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</si>
  <si>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</si>
  <si>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</si>
  <si>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</si>
  <si>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</si>
  <si>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</si>
  <si>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</si>
  <si>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</si>
  <si>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</si>
  <si>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</si>
  <si>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</si>
  <si>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</si>
  <si>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</si>
  <si>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</si>
  <si>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</si>
  <si>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</si>
  <si>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</si>
  <si>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</si>
  <si>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</si>
  <si>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</si>
  <si>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</si>
  <si>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</si>
  <si>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</si>
  <si>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</si>
  <si>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</si>
  <si>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</si>
  <si>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</si>
  <si>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</si>
  <si>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</si>
  <si>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</si>
  <si>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</si>
  <si>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</si>
  <si>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</si>
  <si>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</si>
  <si>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</si>
  <si>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</si>
  <si>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</si>
  <si>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</si>
  <si>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</si>
  <si>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</si>
  <si>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</si>
  <si>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</si>
  <si>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</si>
  <si>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</si>
  <si>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</si>
  <si>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</si>
  <si>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</si>
  <si>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</si>
  <si>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</si>
  <si>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</si>
  <si>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</si>
  <si>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</si>
  <si>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</si>
  <si>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</si>
  <si>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</si>
  <si>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</si>
  <si>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</si>
  <si>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</si>
  <si>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</si>
  <si>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</si>
  <si>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</si>
  <si>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</si>
  <si>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</si>
  <si>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</si>
  <si>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</si>
  <si>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</si>
  <si>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</si>
  <si>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</si>
  <si>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</si>
  <si>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</si>
  <si>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</si>
  <si>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</si>
  <si>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</si>
  <si>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</si>
  <si>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</si>
  <si>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</si>
  <si>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</si>
  <si>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</si>
  <si>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</si>
  <si>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</si>
  <si>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</si>
  <si>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</si>
  <si>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</si>
  <si>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</si>
  <si>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</si>
  <si>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</si>
  <si>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</si>
  <si>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</si>
  <si>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</si>
  <si>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</si>
  <si>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</si>
  <si>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</si>
  <si>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</si>
  <si>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</si>
  <si>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</si>
  <si>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</si>
  <si>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</si>
  <si>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</si>
  <si>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</si>
  <si>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</si>
  <si>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</si>
  <si>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</si>
  <si>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</si>
  <si>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</si>
  <si>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</si>
  <si>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</si>
  <si>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</si>
  <si>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</si>
  <si>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</si>
  <si>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</si>
  <si>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</si>
  <si>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</si>
  <si>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</si>
  <si>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</si>
  <si>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</si>
  <si>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</si>
  <si>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</si>
  <si>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</si>
  <si>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</si>
  <si>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</si>
  <si>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</si>
  <si>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</si>
  <si>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</si>
  <si>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</si>
  <si>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</si>
  <si>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</si>
  <si>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</si>
  <si>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</si>
  <si>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</si>
  <si>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</si>
  <si>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</si>
  <si>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</si>
  <si>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</si>
  <si>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</si>
  <si>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</si>
  <si>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</si>
  <si>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</si>
  <si>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</si>
  <si>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</si>
  <si>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</si>
  <si>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</si>
  <si>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</si>
  <si>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</si>
  <si>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</si>
  <si>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</si>
  <si>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</si>
  <si>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</si>
  <si>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</si>
  <si>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</si>
  <si>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</si>
  <si>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</si>
  <si>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</si>
  <si>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</si>
  <si>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</si>
  <si>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</si>
  <si>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</si>
  <si>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</si>
  <si>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</si>
  <si>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</si>
  <si>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</si>
  <si>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</si>
  <si>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</si>
  <si>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</si>
  <si>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</si>
  <si>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</si>
  <si>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</si>
  <si>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</si>
  <si>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</si>
  <si>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</si>
  <si>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</si>
  <si>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</si>
  <si>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</si>
  <si>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</si>
  <si>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</si>
  <si>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</si>
  <si>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</si>
  <si>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</si>
  <si>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</si>
  <si>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</si>
  <si>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</si>
  <si>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</si>
  <si>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</si>
  <si>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</si>
  <si>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</si>
  <si>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</si>
  <si>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</si>
  <si>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</si>
  <si>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</si>
  <si>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</si>
  <si>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</si>
  <si>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</si>
  <si>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</si>
  <si>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</si>
  <si>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</si>
  <si>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</si>
  <si>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</si>
  <si>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</si>
  <si>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</si>
  <si>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</si>
  <si>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</si>
  <si>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</si>
  <si>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</si>
  <si>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</si>
  <si>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</si>
  <si>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</si>
  <si>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</si>
  <si>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</si>
  <si>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</si>
  <si>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</si>
  <si>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</si>
  <si>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</si>
  <si>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</si>
  <si>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</si>
  <si>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</si>
  <si>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</si>
  <si>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</si>
  <si>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</si>
  <si>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</si>
  <si>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</si>
  <si>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</si>
  <si>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</si>
  <si>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</si>
  <si>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</si>
  <si>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</si>
  <si>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</si>
  <si>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</si>
  <si>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</si>
  <si>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</si>
  <si>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</si>
  <si>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</si>
  <si>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</si>
  <si>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</si>
  <si>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</si>
  <si>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</si>
  <si>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</si>
  <si>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</si>
  <si>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</si>
  <si>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</si>
  <si>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</si>
  <si>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</si>
  <si>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</si>
  <si>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</si>
  <si>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</si>
  <si>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</si>
  <si>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</si>
  <si>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</si>
  <si>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</si>
  <si>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</si>
  <si>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</si>
  <si>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</si>
  <si>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</si>
  <si>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</si>
  <si>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</si>
  <si>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</si>
  <si>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</si>
  <si>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</si>
  <si>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</si>
  <si>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</si>
  <si>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</si>
  <si>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</si>
  <si>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</si>
  <si>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</si>
  <si>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</si>
  <si>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</si>
  <si>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</si>
  <si>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</si>
  <si>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</si>
  <si>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</si>
  <si>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</si>
  <si>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</si>
  <si>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</si>
  <si>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</si>
  <si>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</si>
  <si>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</si>
  <si>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</si>
  <si>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</si>
  <si>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</si>
  <si>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</si>
  <si>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</si>
  <si>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</si>
  <si>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</si>
  <si>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</si>
  <si>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</si>
  <si>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</si>
  <si>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</si>
  <si>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</si>
  <si>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</si>
  <si>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</si>
  <si>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</si>
  <si>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</si>
  <si>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</si>
  <si>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</si>
  <si>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</si>
  <si>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</si>
  <si>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</si>
  <si>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</si>
  <si>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</si>
  <si>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</si>
  <si>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</si>
  <si>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</si>
  <si>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</si>
  <si>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</si>
  <si>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</si>
  <si>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</si>
  <si>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</si>
  <si>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</si>
  <si>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</si>
  <si>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</si>
  <si>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</si>
  <si>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</si>
  <si>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</si>
  <si>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</si>
  <si>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</si>
  <si>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</si>
  <si>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</si>
  <si>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</si>
  <si>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</si>
  <si>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</si>
  <si>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</si>
  <si>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</si>
  <si>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</si>
  <si>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</si>
  <si>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</si>
  <si>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</si>
  <si>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</si>
  <si>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</si>
  <si>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</si>
  <si>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</si>
  <si>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</si>
  <si>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</si>
  <si>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</si>
  <si>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</si>
  <si>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</si>
  <si>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</si>
  <si>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</si>
  <si>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</si>
  <si>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</si>
  <si>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</si>
  <si>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</si>
  <si>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</si>
  <si>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</si>
  <si>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</si>
  <si>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</si>
  <si>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</si>
  <si>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</si>
  <si>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</si>
  <si>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</si>
  <si>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</si>
  <si>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</si>
  <si>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</si>
  <si>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</si>
  <si>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</si>
  <si>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</si>
  <si>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</si>
  <si>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</si>
  <si>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</si>
  <si>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</si>
  <si>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</si>
  <si>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</si>
  <si>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</si>
  <si>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</si>
  <si>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</si>
  <si>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</si>
  <si>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</si>
  <si>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</si>
  <si>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</si>
  <si>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</si>
  <si>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</si>
  <si>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</si>
  <si>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</si>
  <si>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</si>
  <si>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</si>
  <si>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</si>
  <si>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</si>
  <si>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</si>
  <si>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</si>
  <si>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</si>
  <si>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</si>
  <si>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</si>
  <si>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</si>
  <si>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</si>
  <si>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</si>
  <si>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</si>
  <si>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</si>
  <si>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</si>
  <si>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</si>
  <si>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</si>
  <si>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</si>
  <si>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</si>
  <si>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</si>
  <si>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</si>
  <si>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</si>
  <si>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</si>
  <si>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</si>
  <si>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</si>
  <si>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</si>
  <si>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</si>
  <si>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</si>
  <si>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</si>
  <si>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</si>
  <si>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</si>
  <si>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</si>
  <si>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</si>
  <si>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</si>
  <si>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</si>
  <si>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</si>
  <si>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</si>
  <si>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</si>
  <si>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</si>
  <si>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</si>
  <si>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</si>
  <si>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</si>
  <si>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</si>
  <si>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</si>
  <si>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</si>
  <si>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</si>
  <si>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</si>
  <si>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</si>
  <si>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</si>
  <si>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</si>
  <si>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</si>
  <si>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</si>
  <si>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</si>
  <si>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</si>
  <si>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</si>
  <si>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</si>
  <si>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</si>
  <si>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</si>
  <si>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</si>
  <si>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</si>
  <si>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</si>
  <si>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</si>
  <si>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</si>
  <si>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</si>
  <si>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</si>
  <si>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</si>
  <si>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</si>
  <si>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</si>
  <si>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</si>
  <si>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</si>
  <si>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</si>
  <si>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</si>
  <si>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</si>
  <si>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</si>
  <si>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</si>
  <si>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</si>
  <si>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</si>
  <si>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</si>
  <si>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</si>
  <si>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</si>
  <si>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</si>
  <si>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</si>
  <si>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</si>
  <si>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</si>
  <si>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</si>
  <si>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</si>
  <si>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</si>
  <si>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</si>
  <si>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</si>
  <si>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</si>
  <si>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</si>
  <si>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</si>
  <si>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</si>
  <si>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</si>
  <si>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</si>
  <si>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</si>
  <si>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</si>
  <si>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</si>
  <si>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</si>
  <si>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</si>
  <si>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</si>
  <si>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</si>
  <si>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</si>
  <si>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</si>
  <si>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</si>
  <si>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</si>
  <si>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</si>
  <si>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</si>
  <si>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</si>
  <si>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</si>
  <si>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</si>
  <si>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</si>
  <si>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</si>
  <si>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</si>
  <si>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</si>
  <si>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</si>
  <si>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</si>
  <si>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</si>
  <si>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</si>
  <si>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</si>
  <si>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</si>
  <si>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</si>
  <si>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</si>
  <si>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</si>
  <si>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</si>
  <si>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</si>
  <si>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</si>
  <si>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</si>
  <si>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</si>
  <si>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</si>
  <si>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</si>
  <si>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</si>
  <si>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</si>
  <si>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</si>
  <si>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</si>
  <si>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</si>
  <si>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</si>
  <si>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</si>
  <si>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</si>
  <si>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</si>
  <si>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</si>
  <si>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</si>
  <si>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</si>
  <si>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</si>
  <si>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</si>
  <si>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</si>
  <si>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</si>
  <si>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</si>
  <si>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</si>
  <si>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</si>
  <si>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</si>
  <si>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</si>
  <si>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</si>
  <si>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</si>
  <si>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</si>
  <si>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</si>
  <si>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</si>
  <si>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</si>
  <si>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</si>
  <si>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</si>
  <si>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</si>
  <si>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</si>
  <si>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</si>
  <si>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</si>
  <si>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</si>
  <si>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</si>
  <si>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</si>
  <si>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</si>
  <si>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</si>
  <si>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</si>
  <si>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</si>
  <si>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</si>
  <si>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</si>
  <si>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</si>
  <si>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</si>
  <si>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</si>
  <si>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</si>
  <si>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</si>
  <si>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</si>
  <si>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</si>
  <si>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</si>
  <si>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</si>
  <si>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</si>
  <si>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</si>
  <si>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</si>
  <si>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</si>
  <si>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</si>
  <si>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</si>
  <si>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</si>
  <si>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</si>
  <si>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</si>
  <si>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</si>
  <si>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</si>
  <si>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</si>
  <si>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</si>
  <si>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</si>
  <si>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</si>
  <si>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</si>
  <si>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</si>
  <si>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</si>
  <si>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</si>
  <si>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</si>
  <si>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</si>
  <si>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</si>
  <si>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</si>
  <si>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</si>
  <si>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</si>
  <si>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</si>
  <si>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</si>
  <si>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</si>
  <si>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</si>
  <si>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</si>
  <si>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</si>
  <si>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</si>
  <si>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</si>
  <si>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</si>
  <si>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</si>
  <si>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</si>
  <si>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</si>
  <si>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</si>
  <si>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</si>
  <si>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</si>
  <si>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</si>
  <si>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</si>
  <si>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</si>
  <si>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</si>
  <si>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</si>
  <si>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</si>
  <si>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</si>
  <si>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</si>
  <si>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</si>
  <si>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</si>
  <si>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</si>
  <si>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</si>
  <si>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</si>
  <si>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</si>
  <si>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</si>
  <si>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</si>
  <si>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</si>
  <si>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</si>
  <si>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</si>
  <si>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</si>
  <si>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</si>
  <si>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</si>
  <si>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</si>
  <si>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</si>
  <si>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</si>
  <si>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</si>
  <si>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</si>
  <si>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</si>
  <si>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</si>
  <si>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</si>
  <si>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</si>
  <si>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</si>
  <si>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</si>
  <si>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</si>
  <si>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</si>
  <si>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</si>
  <si>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</si>
  <si>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</si>
  <si>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</si>
  <si>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</si>
  <si>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</si>
  <si>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</si>
  <si>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</si>
  <si>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</si>
  <si>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</si>
  <si>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</si>
  <si>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</si>
  <si>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</si>
  <si>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</si>
  <si>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</si>
  <si>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</si>
  <si>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</si>
  <si>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</si>
  <si>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</si>
  <si>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</si>
  <si>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</si>
  <si>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</si>
  <si>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</si>
  <si>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</si>
  <si>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</si>
  <si>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</si>
  <si>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</si>
  <si>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</si>
  <si>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</si>
  <si>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</si>
  <si>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</si>
  <si>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</si>
  <si>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</si>
  <si>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</si>
  <si>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</si>
  <si>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</si>
  <si>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</si>
  <si>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</si>
  <si>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</si>
  <si>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</si>
  <si>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</si>
  <si>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</si>
  <si>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</si>
  <si>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</si>
  <si>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</si>
  <si>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</si>
  <si>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</si>
  <si>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</si>
  <si>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</si>
  <si>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</si>
  <si>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</si>
  <si>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</si>
  <si>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</si>
  <si>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</si>
  <si>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</si>
  <si>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</si>
  <si>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</si>
  <si>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</si>
  <si>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</si>
  <si>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</si>
  <si>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</si>
  <si>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</si>
  <si>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</si>
  <si>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</si>
  <si>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</si>
  <si>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</si>
  <si>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</si>
  <si>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</si>
  <si>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</si>
  <si>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</si>
  <si>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</si>
  <si>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</si>
  <si>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</si>
  <si>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</si>
  <si>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</si>
  <si>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</si>
  <si>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</si>
  <si>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</si>
  <si>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</si>
  <si>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</si>
  <si>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</si>
  <si>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</si>
  <si>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</si>
  <si>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</si>
  <si>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</si>
  <si>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</si>
  <si>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</si>
  <si>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</si>
  <si>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</si>
  <si>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</si>
  <si>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</si>
  <si>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</si>
  <si>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</si>
  <si>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</si>
  <si>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</si>
  <si>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</si>
  <si>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</si>
  <si>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</si>
  <si>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</si>
  <si>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</si>
  <si>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</si>
  <si>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</si>
  <si>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</si>
  <si>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</si>
  <si>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</si>
  <si>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</si>
  <si>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</si>
  <si>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</si>
  <si>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</si>
  <si>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</si>
  <si>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</si>
  <si>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</si>
  <si>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</si>
  <si>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</si>
  <si>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</si>
  <si>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</si>
  <si>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</si>
  <si>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</si>
  <si>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</si>
  <si>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</si>
  <si>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</si>
  <si>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</si>
  <si>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</si>
  <si>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</si>
  <si>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</si>
  <si>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</si>
  <si>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</si>
  <si>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</si>
  <si>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</si>
  <si>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</si>
  <si>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</si>
  <si>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</si>
  <si>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</si>
  <si>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</si>
  <si>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</si>
  <si>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</si>
  <si>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</si>
  <si>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</si>
  <si>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</si>
  <si>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</si>
  <si>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</si>
  <si>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</si>
  <si>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</si>
  <si>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</si>
  <si>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</si>
  <si>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</si>
  <si>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</si>
  <si>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</si>
  <si>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</si>
  <si>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</si>
  <si>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</si>
  <si>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</si>
  <si>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</si>
  <si>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</si>
  <si>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</si>
  <si>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</si>
  <si>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</si>
  <si>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</si>
  <si>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</si>
  <si>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</si>
  <si>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</si>
  <si>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</si>
  <si>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</si>
  <si>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</si>
  <si>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</si>
  <si>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</si>
  <si>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</si>
  <si>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</si>
  <si>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</si>
  <si>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</si>
  <si>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</si>
  <si>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</si>
  <si>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</si>
  <si>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</si>
  <si>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</si>
  <si>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</si>
  <si>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</si>
  <si>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</si>
  <si>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</si>
  <si>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</si>
  <si>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</si>
  <si>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</si>
  <si>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</si>
  <si>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</si>
  <si>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</si>
  <si>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</si>
  <si>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</si>
  <si>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</si>
  <si>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</si>
  <si>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</si>
  <si>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</si>
  <si>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</si>
  <si>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</si>
  <si>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</si>
  <si>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</si>
  <si>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</si>
  <si>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</si>
  <si>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</si>
  <si>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</si>
  <si>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</si>
  <si>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</si>
  <si>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</si>
  <si>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</si>
  <si>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</si>
  <si>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</si>
  <si>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</si>
  <si>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</si>
  <si>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</si>
  <si>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</si>
  <si>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</si>
  <si>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</si>
  <si>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</si>
  <si>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</si>
  <si>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</si>
  <si>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</si>
  <si>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</si>
  <si>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</si>
  <si>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</si>
  <si>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</si>
  <si>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</si>
  <si>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</si>
  <si>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</si>
  <si>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</si>
  <si>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</si>
  <si>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</si>
  <si>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</si>
  <si>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</si>
  <si>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</si>
  <si>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</si>
  <si>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</si>
  <si>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</si>
  <si>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</si>
  <si>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</si>
  <si>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</si>
  <si>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</si>
  <si>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</si>
  <si>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</si>
  <si>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</si>
  <si>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</si>
  <si>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</si>
  <si>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</si>
  <si>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</si>
  <si>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</si>
  <si>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</si>
  <si>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</si>
  <si>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</si>
  <si>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</si>
  <si>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</si>
  <si>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</si>
  <si>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</si>
  <si>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</si>
  <si>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</si>
  <si>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</si>
  <si>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</si>
  <si>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</si>
  <si>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</si>
  <si>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</si>
  <si>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</si>
  <si>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</si>
  <si>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</si>
  <si>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</si>
  <si>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</si>
  <si>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</si>
  <si>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</si>
  <si>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</si>
  <si>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</si>
  <si>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</si>
  <si>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</si>
  <si>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</si>
  <si>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</si>
  <si>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</si>
  <si>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</si>
  <si>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</si>
  <si>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</si>
  <si>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</si>
  <si>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</si>
  <si>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</si>
  <si>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</si>
  <si>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</si>
  <si>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</si>
  <si>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</si>
  <si>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</si>
  <si>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</si>
  <si>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</si>
  <si>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</si>
  <si>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</si>
  <si>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</si>
  <si>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</si>
  <si>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</si>
  <si>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</si>
  <si>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</si>
  <si>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</si>
  <si>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</si>
  <si>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</si>
  <si>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</si>
  <si>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</si>
  <si>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</si>
  <si>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</si>
  <si>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</si>
  <si>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</si>
  <si>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</si>
  <si>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</si>
  <si>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</si>
  <si>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</si>
  <si>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</si>
  <si>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</si>
  <si>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</si>
  <si>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</si>
  <si>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</si>
  <si>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</si>
  <si>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</si>
  <si>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</si>
  <si>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</si>
  <si>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</si>
  <si>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</si>
  <si>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</si>
  <si>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</si>
  <si>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</si>
  <si>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</si>
  <si>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</si>
  <si>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</si>
  <si>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</si>
  <si>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</si>
  <si>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</si>
  <si>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</si>
  <si>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</si>
  <si>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</si>
  <si>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</si>
  <si>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</si>
  <si>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</si>
  <si>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</si>
  <si>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</si>
  <si>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</si>
  <si>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</si>
  <si>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</si>
  <si>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</si>
  <si>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</si>
  <si>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</si>
  <si>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</si>
  <si>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</si>
  <si>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</si>
  <si>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</si>
  <si>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</si>
  <si>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</si>
  <si>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</si>
  <si>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</si>
  <si>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</si>
  <si>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</si>
  <si>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</si>
  <si>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</si>
  <si>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</si>
  <si>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</si>
  <si>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</si>
  <si>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</si>
  <si>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</si>
  <si>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</si>
  <si>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</si>
  <si>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</si>
  <si>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</si>
  <si>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</si>
  <si>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</si>
  <si>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</si>
  <si>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</si>
  <si>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</si>
  <si>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</si>
  <si>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</si>
  <si>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</si>
  <si>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</si>
  <si>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</si>
  <si>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</si>
  <si>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</si>
  <si>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</si>
  <si>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</si>
  <si>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</si>
  <si>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</si>
  <si>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</si>
  <si>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</si>
  <si>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</si>
  <si>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</si>
  <si>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</si>
  <si>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</si>
  <si>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</si>
  <si>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</si>
  <si>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</si>
  <si>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</si>
  <si>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</si>
  <si>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</si>
  <si>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</si>
  <si>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</si>
  <si>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</si>
  <si>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</si>
  <si>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</si>
  <si>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</si>
  <si>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</si>
  <si>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</si>
  <si>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</si>
  <si>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</si>
  <si>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</si>
  <si>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</si>
  <si>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</si>
  <si>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</si>
  <si>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</si>
  <si>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</si>
  <si>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</si>
  <si>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</si>
  <si>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</si>
  <si>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</si>
  <si>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</si>
  <si>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</si>
  <si>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</si>
  <si>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</si>
  <si>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</si>
  <si>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</si>
  <si>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</si>
  <si>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</si>
  <si>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</si>
  <si>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</si>
  <si>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</si>
  <si>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</si>
  <si>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</si>
  <si>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</si>
  <si>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</si>
  <si>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</si>
  <si>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</si>
  <si>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</si>
  <si>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</si>
  <si>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</si>
  <si>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</si>
  <si>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</si>
  <si>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</si>
  <si>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</si>
  <si>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</si>
  <si>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</si>
  <si>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</si>
  <si>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</si>
  <si>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</si>
  <si>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</si>
  <si>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</si>
  <si>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</si>
  <si>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</si>
  <si>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</si>
  <si>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</si>
  <si>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</si>
  <si>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</si>
  <si>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</si>
  <si>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</si>
  <si>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</si>
  <si>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</si>
  <si>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</si>
  <si>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</si>
  <si>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</si>
  <si>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</si>
  <si>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</si>
  <si>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</si>
  <si>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</si>
  <si>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</si>
  <si>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</si>
  <si>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</si>
  <si>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</si>
  <si>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</si>
  <si>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</si>
  <si>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</si>
  <si>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</si>
  <si>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</si>
  <si>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</si>
  <si>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</si>
  <si>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</si>
  <si>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</si>
  <si>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</si>
  <si>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</si>
  <si>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</si>
  <si>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</si>
  <si>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</si>
  <si>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</si>
  <si>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</si>
  <si>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</si>
  <si>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</si>
  <si>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</si>
  <si>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</si>
  <si>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</si>
  <si>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</si>
  <si>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</si>
  <si>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</si>
  <si>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</si>
  <si>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</si>
  <si>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</si>
  <si>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</si>
  <si>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</si>
  <si>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</si>
  <si>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</si>
  <si>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</si>
  <si>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</si>
  <si>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</si>
  <si>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</si>
  <si>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</si>
  <si>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</si>
  <si>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</si>
  <si>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</si>
  <si>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</si>
  <si>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</si>
  <si>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</si>
  <si>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</si>
  <si>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</si>
  <si>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</si>
  <si>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</si>
  <si>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</si>
  <si>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</si>
  <si>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</si>
  <si>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</si>
  <si>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</si>
  <si>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</si>
  <si>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</si>
  <si>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</si>
  <si>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</si>
  <si>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</si>
  <si>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</si>
  <si>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</si>
  <si>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</si>
  <si>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</si>
  <si>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</si>
  <si>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</si>
  <si>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</si>
  <si>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</si>
  <si>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</si>
  <si>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</si>
  <si>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</si>
  <si>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</si>
  <si>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</si>
  <si>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</si>
  <si>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</si>
  <si>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</si>
  <si>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</si>
  <si>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</si>
  <si>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</si>
  <si>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</si>
  <si>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</si>
  <si>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</si>
  <si>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</si>
  <si>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</si>
  <si>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</si>
  <si>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</si>
  <si>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</si>
  <si>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</si>
  <si>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</si>
  <si>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</si>
  <si>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</si>
  <si>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</si>
  <si>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</si>
  <si>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</si>
  <si>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</si>
  <si>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</si>
  <si>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</si>
  <si>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</si>
  <si>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</si>
  <si>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</si>
  <si>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</si>
  <si>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</si>
  <si>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</si>
  <si>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</si>
  <si>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</si>
  <si>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</si>
  <si>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</si>
  <si>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</si>
  <si>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</si>
  <si>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</si>
  <si>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</si>
  <si>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</si>
  <si>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</si>
  <si>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</si>
  <si>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</si>
  <si>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</si>
  <si>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</si>
  <si>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</si>
  <si>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</si>
  <si>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</si>
  <si>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</si>
  <si>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</si>
  <si>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</si>
  <si>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</si>
  <si>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</si>
  <si>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</si>
  <si>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</si>
  <si>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</si>
  <si>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</si>
  <si>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</si>
  <si>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</si>
  <si>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</si>
  <si>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</si>
  <si>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</si>
  <si>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</si>
  <si>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</si>
  <si>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</si>
  <si>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</si>
  <si>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</si>
  <si>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</si>
  <si>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</si>
  <si>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</si>
  <si>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</si>
  <si>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</si>
  <si>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</si>
  <si>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</si>
  <si>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</si>
  <si>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</si>
  <si>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</si>
  <si>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</si>
  <si>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</si>
  <si>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</si>
  <si>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</si>
  <si>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</si>
  <si>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</si>
  <si>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</si>
  <si>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</si>
  <si>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</si>
  <si>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</si>
  <si>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</si>
  <si>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</si>
  <si>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</si>
  <si>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</si>
  <si>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</si>
  <si>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</si>
  <si>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</si>
  <si>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</si>
  <si>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</si>
  <si>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</si>
  <si>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</si>
  <si>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</si>
  <si>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</si>
  <si>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</si>
  <si>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</si>
  <si>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</si>
  <si>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</si>
  <si>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</si>
  <si>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</si>
  <si>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</si>
  <si>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</si>
  <si>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</si>
  <si>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</si>
  <si>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</si>
  <si>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</si>
  <si>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</si>
  <si>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</si>
  <si>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</si>
  <si>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</si>
  <si>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</si>
  <si>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</si>
  <si>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</si>
  <si>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</si>
  <si>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</si>
  <si>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</si>
  <si>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</si>
  <si>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</si>
  <si>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</si>
  <si>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</si>
  <si>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</si>
  <si>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</si>
  <si>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</si>
  <si>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</si>
  <si>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</si>
  <si>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</si>
  <si>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</si>
  <si>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</si>
  <si>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</si>
  <si>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</si>
  <si>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</si>
  <si>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</si>
  <si>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</si>
  <si>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</si>
  <si>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</si>
  <si>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</si>
  <si>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</si>
  <si>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</si>
  <si>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</si>
  <si>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</si>
  <si>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</si>
  <si>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</si>
  <si>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</si>
  <si>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</si>
  <si>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</si>
  <si>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</si>
  <si>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</si>
  <si>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</si>
  <si>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</si>
  <si>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</si>
  <si>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</si>
  <si>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</si>
  <si>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</si>
  <si>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</si>
  <si>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</si>
  <si>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</si>
  <si>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</si>
  <si>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</si>
  <si>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</si>
  <si>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</si>
  <si>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</si>
  <si>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</si>
  <si>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</si>
  <si>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</si>
  <si>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</si>
  <si>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</si>
  <si>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</si>
  <si>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</si>
  <si>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</si>
  <si>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</si>
  <si>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</si>
  <si>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</si>
  <si>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</si>
  <si>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</si>
  <si>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</si>
  <si>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</si>
  <si>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</si>
  <si>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</si>
  <si>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</si>
  <si>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</si>
  <si>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</si>
  <si>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</si>
  <si>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</si>
  <si>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</si>
  <si>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</si>
  <si>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</si>
  <si>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</si>
  <si>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</si>
  <si>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</si>
  <si>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</si>
  <si>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</si>
  <si>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</si>
  <si>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</si>
  <si>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</si>
  <si>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</si>
  <si>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</si>
  <si>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</si>
  <si>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</si>
  <si>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</si>
  <si>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</si>
  <si>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</si>
  <si>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</si>
  <si>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</si>
  <si>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</si>
  <si>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</si>
  <si>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</si>
  <si>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</si>
  <si>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</si>
  <si>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</si>
  <si>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</si>
  <si>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</si>
  <si>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</si>
  <si>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</si>
  <si>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</si>
  <si>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</si>
  <si>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</si>
  <si>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</si>
  <si>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</si>
  <si>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</si>
  <si>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</si>
  <si>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</si>
  <si>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</si>
  <si>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</si>
  <si>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</si>
  <si>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</si>
  <si>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</si>
  <si>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</si>
  <si>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</si>
  <si>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</si>
  <si>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</si>
  <si>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</si>
  <si>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</si>
  <si>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</si>
  <si>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</si>
  <si>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</si>
  <si>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</si>
  <si>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</si>
  <si>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</si>
  <si>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</si>
  <si>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</si>
  <si>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</si>
  <si>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</si>
  <si>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</si>
  <si>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</si>
  <si>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</si>
  <si>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</si>
  <si>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</si>
  <si>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</si>
  <si>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</si>
  <si>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</si>
  <si>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</si>
  <si>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</si>
  <si>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</si>
  <si>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</si>
  <si>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</si>
  <si>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</si>
  <si>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</si>
  <si>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</si>
  <si>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</si>
  <si>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</si>
  <si>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</si>
  <si>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</si>
  <si>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</si>
  <si>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</si>
  <si>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</si>
  <si>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</si>
  <si>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</si>
  <si>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</si>
  <si>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</si>
  <si>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</si>
  <si>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</si>
  <si>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</si>
  <si>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</si>
  <si>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</si>
  <si>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</si>
  <si>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</si>
  <si>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</si>
  <si>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</si>
  <si>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</si>
  <si>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</si>
  <si>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</si>
  <si>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</si>
  <si>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</si>
  <si>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</si>
  <si>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</si>
  <si>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</si>
  <si>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</si>
  <si>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</si>
  <si>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</si>
  <si>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</si>
  <si>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</si>
  <si>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</si>
  <si>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</si>
  <si>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</si>
  <si>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</si>
  <si>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</si>
  <si>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</si>
  <si>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</si>
  <si>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</si>
  <si>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</si>
  <si>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</si>
  <si>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</si>
  <si>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</si>
  <si>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</si>
  <si>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</si>
  <si>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</si>
  <si>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</si>
  <si>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</si>
  <si>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</si>
  <si>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</si>
  <si>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</si>
  <si>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</si>
  <si>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</si>
  <si>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</si>
  <si>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</si>
  <si>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</si>
  <si>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</si>
  <si>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</si>
  <si>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</si>
  <si>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</si>
  <si>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</si>
  <si>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</si>
  <si>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</si>
  <si>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</si>
  <si>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</si>
  <si>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</si>
  <si>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</si>
  <si>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</si>
  <si>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</si>
  <si>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</si>
  <si>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</si>
  <si>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</si>
  <si>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</si>
  <si>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</si>
  <si>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</si>
  <si>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</si>
  <si>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</si>
  <si>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</si>
  <si>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</si>
  <si>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</si>
  <si>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</si>
  <si>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</si>
  <si>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</si>
  <si>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</si>
  <si>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</si>
  <si>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</si>
  <si>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</si>
  <si>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</si>
  <si>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</si>
  <si>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</si>
  <si>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</si>
  <si>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</si>
  <si>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</si>
  <si>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</si>
  <si>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</si>
  <si>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</si>
  <si>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</si>
  <si>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</si>
  <si>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</si>
  <si>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</si>
  <si>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</si>
  <si>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</si>
  <si>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</si>
  <si>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</si>
  <si>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</si>
  <si>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</si>
  <si>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</si>
  <si>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</si>
  <si>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</si>
  <si>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</si>
  <si>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</si>
  <si>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</si>
  <si>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</si>
  <si>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</si>
  <si>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</si>
  <si>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</si>
  <si>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</si>
  <si>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</si>
  <si>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</si>
  <si>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</si>
  <si>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</si>
  <si>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</si>
  <si>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</si>
  <si>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</si>
  <si>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</si>
  <si>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</si>
  <si>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</si>
  <si>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</si>
  <si>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</si>
  <si>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</si>
  <si>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</si>
  <si>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</si>
  <si>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</si>
  <si>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</si>
  <si>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</si>
  <si>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</si>
  <si>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</si>
  <si>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</si>
  <si>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</si>
  <si>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</si>
  <si>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</si>
  <si>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</si>
  <si>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</si>
  <si>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</si>
  <si>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</si>
  <si>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</si>
  <si>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</si>
  <si>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</si>
  <si>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</si>
  <si>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</si>
  <si>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</si>
  <si>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</si>
  <si>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</si>
  <si>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</si>
  <si>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</si>
  <si>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</si>
  <si>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</si>
  <si>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</si>
  <si>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</si>
  <si>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</si>
  <si>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</si>
  <si>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</si>
  <si>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</si>
  <si>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</si>
  <si>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</si>
  <si>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</si>
  <si>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</si>
  <si>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</si>
  <si>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</si>
  <si>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</si>
  <si>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</si>
  <si>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</si>
  <si>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</si>
  <si>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</si>
  <si>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</si>
  <si>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</si>
  <si>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</si>
  <si>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</si>
  <si>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</si>
  <si>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</si>
  <si>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</si>
  <si>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</si>
  <si>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</si>
  <si>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</si>
  <si>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</si>
  <si>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</si>
  <si>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</si>
  <si>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</si>
  <si>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</si>
  <si>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</si>
  <si>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</si>
  <si>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</si>
  <si>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</si>
  <si>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</si>
  <si>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</si>
  <si>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</si>
  <si>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</si>
  <si>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</si>
  <si>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</si>
  <si>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</si>
  <si>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</si>
  <si>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</si>
  <si>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</si>
  <si>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</si>
  <si>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</si>
  <si>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</si>
  <si>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</si>
  <si>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</si>
  <si>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</si>
  <si>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</si>
  <si>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</si>
  <si>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</si>
  <si>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</si>
  <si>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</si>
  <si>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</si>
  <si>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</si>
  <si>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</si>
  <si>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</si>
  <si>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</si>
  <si>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</si>
  <si>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</si>
  <si>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</si>
  <si>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</si>
  <si>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</si>
  <si>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</si>
  <si>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</si>
  <si>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</si>
  <si>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</si>
  <si>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</si>
  <si>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</si>
  <si>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</si>
  <si>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</si>
  <si>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</si>
  <si>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</si>
  <si>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</si>
  <si>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</si>
  <si>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</si>
  <si>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</si>
  <si>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</si>
  <si>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</si>
  <si>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</si>
  <si>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</si>
  <si>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</si>
  <si>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</si>
  <si>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</si>
  <si>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</si>
  <si>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</si>
  <si>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</si>
  <si>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</si>
  <si>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</si>
  <si>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</si>
  <si>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</si>
  <si>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</si>
  <si>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</si>
  <si>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</si>
  <si>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</si>
  <si>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</si>
  <si>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</si>
  <si>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</si>
  <si>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</si>
  <si>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</si>
  <si>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</si>
  <si>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</si>
  <si>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</si>
  <si>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</si>
  <si>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</si>
  <si>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</si>
  <si>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</si>
  <si>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</si>
  <si>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</si>
  <si>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</si>
  <si>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</si>
  <si>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</si>
  <si>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</si>
  <si>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</si>
  <si>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</si>
  <si>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</si>
  <si>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</si>
  <si>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</si>
  <si>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</si>
  <si>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</si>
  <si>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</si>
  <si>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</si>
  <si>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</si>
  <si>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</si>
  <si>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</si>
  <si>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</si>
  <si>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</si>
  <si>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</si>
  <si>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</si>
  <si>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</si>
  <si>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</si>
  <si>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</si>
  <si>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</si>
  <si>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</si>
  <si>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</si>
  <si>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</si>
  <si>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</si>
  <si>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</si>
  <si>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</si>
  <si>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</si>
  <si>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</si>
  <si>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</si>
  <si>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</si>
  <si>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</si>
  <si>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</si>
  <si>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</si>
  <si>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</si>
  <si>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</si>
  <si>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</si>
  <si>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</si>
  <si>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</si>
  <si>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</si>
  <si>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</si>
  <si>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</si>
  <si>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</si>
  <si>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</si>
  <si>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</si>
  <si>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</si>
  <si>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</si>
  <si>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</si>
  <si>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</si>
  <si>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</si>
  <si>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</si>
  <si>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</si>
  <si>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</si>
  <si>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</si>
  <si>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</si>
  <si>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</si>
  <si>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</si>
  <si>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</si>
  <si>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</si>
  <si>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</si>
  <si>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</si>
  <si>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</si>
  <si>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</si>
  <si>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</si>
  <si>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</si>
  <si>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</si>
  <si>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</si>
  <si>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</si>
  <si>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</si>
  <si>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</si>
  <si>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</si>
  <si>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</si>
  <si>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</si>
  <si>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</si>
  <si>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</si>
  <si>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</si>
  <si>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</si>
  <si>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</si>
  <si>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</si>
  <si>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</si>
  <si>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</si>
  <si>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</si>
  <si>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</si>
  <si>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</si>
  <si>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</si>
  <si>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</si>
  <si>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</si>
  <si>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</si>
  <si>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</si>
  <si>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</si>
  <si>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</si>
  <si>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</si>
  <si>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</si>
  <si>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</si>
  <si>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</si>
  <si>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</si>
  <si>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</si>
  <si>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</si>
  <si>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</si>
  <si>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</si>
  <si>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</si>
  <si>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</si>
  <si>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</si>
  <si>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</si>
  <si>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</si>
  <si>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</si>
  <si>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</si>
  <si>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</si>
  <si>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</si>
  <si>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</si>
  <si>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</si>
  <si>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</si>
  <si>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</si>
  <si>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</si>
  <si>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</si>
  <si>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</si>
  <si>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</si>
  <si>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</si>
  <si>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</si>
  <si>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</si>
  <si>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</si>
  <si>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</si>
  <si>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</si>
  <si>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</si>
  <si>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</si>
  <si>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</si>
  <si>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</si>
  <si>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</si>
  <si>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</si>
  <si>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</si>
  <si>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</si>
  <si>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</si>
  <si>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</si>
  <si>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</si>
  <si>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</si>
  <si>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</si>
  <si>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</si>
  <si>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</si>
  <si>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</si>
  <si>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</si>
  <si>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</si>
  <si>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</si>
  <si>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</si>
  <si>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</si>
  <si>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</si>
  <si>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</si>
  <si>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</si>
  <si>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</si>
  <si>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</si>
  <si>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</si>
  <si>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</si>
  <si>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</si>
  <si>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</si>
  <si>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</si>
  <si>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</si>
  <si>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</si>
  <si>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</si>
  <si>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</si>
  <si>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</si>
  <si>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</si>
  <si>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</si>
  <si>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</si>
  <si>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</si>
  <si>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</si>
  <si>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</si>
  <si>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</si>
  <si>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</si>
  <si>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</si>
  <si>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</si>
  <si>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</si>
  <si>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</si>
  <si>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</si>
  <si>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</si>
  <si>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</si>
  <si>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</si>
  <si>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</si>
  <si>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</si>
  <si>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</si>
  <si>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</si>
  <si>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</si>
  <si>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</si>
  <si>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</si>
  <si>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</si>
  <si>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</si>
  <si>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</si>
  <si>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</si>
  <si>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</si>
  <si>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</si>
  <si>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</si>
  <si>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</si>
  <si>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</si>
  <si>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</si>
  <si>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</si>
  <si>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</si>
  <si>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</si>
  <si>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</si>
  <si>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</si>
  <si>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</si>
  <si>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</si>
  <si>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</si>
  <si>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</si>
  <si>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</si>
  <si>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</si>
  <si>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</si>
  <si>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</si>
  <si>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</si>
  <si>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</si>
  <si>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</si>
  <si>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</si>
  <si>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</si>
  <si>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</si>
  <si>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</si>
  <si>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</si>
  <si>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</si>
  <si>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</si>
  <si>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</si>
  <si>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</si>
  <si>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</si>
  <si>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</si>
  <si>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</si>
  <si>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</si>
  <si>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</si>
  <si>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</si>
  <si>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</si>
  <si>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</si>
  <si>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</si>
  <si>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</si>
  <si>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</si>
  <si>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</si>
  <si>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</si>
  <si>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</si>
  <si>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</si>
  <si>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</si>
  <si>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</si>
  <si>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</si>
  <si>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</si>
  <si>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</si>
  <si>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</si>
  <si>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</si>
  <si>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</si>
  <si>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</si>
  <si>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</si>
  <si>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</si>
  <si>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</si>
  <si>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</si>
  <si>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</si>
  <si>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</si>
  <si>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</si>
  <si>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</si>
  <si>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</si>
  <si>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</si>
  <si>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</si>
  <si>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</si>
  <si>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</si>
  <si>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</si>
  <si>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</si>
  <si>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</si>
  <si>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</si>
  <si>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</si>
  <si>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</si>
  <si>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</si>
  <si>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</si>
  <si>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</si>
  <si>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</si>
  <si>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</si>
  <si>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</si>
  <si>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</si>
  <si>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</si>
  <si>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</si>
  <si>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</si>
  <si>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</si>
  <si>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</si>
  <si>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</si>
  <si>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</si>
  <si>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</si>
  <si>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</si>
  <si>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</si>
  <si>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</si>
  <si>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</si>
  <si>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</si>
  <si>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</si>
  <si>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</si>
  <si>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</si>
  <si>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</si>
  <si>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</si>
  <si>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</si>
  <si>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</si>
  <si>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</si>
  <si>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</si>
  <si>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</si>
  <si>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</si>
  <si>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</si>
  <si>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</si>
  <si>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</si>
  <si>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</si>
  <si>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</si>
  <si>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</si>
  <si>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</si>
  <si>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</si>
  <si>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</si>
  <si>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</si>
  <si>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</si>
  <si>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</si>
  <si>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</si>
  <si>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</si>
  <si>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</si>
  <si>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</si>
  <si>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</si>
  <si>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</si>
  <si>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</si>
  <si>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</si>
  <si>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</si>
  <si>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</si>
  <si>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</si>
  <si>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</si>
  <si>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</si>
  <si>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</si>
  <si>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</si>
  <si>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</si>
  <si>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</si>
  <si>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</si>
  <si>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</si>
  <si>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</si>
  <si>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</si>
  <si>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</si>
  <si>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</si>
  <si>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</si>
  <si>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</si>
  <si>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</si>
  <si>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</si>
  <si>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</si>
  <si>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</si>
  <si>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</si>
  <si>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</si>
  <si>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</si>
  <si>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</si>
  <si>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</si>
  <si>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</si>
  <si>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</si>
  <si>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</si>
  <si>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</si>
  <si>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</si>
  <si>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</si>
  <si>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</si>
  <si>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</si>
  <si>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</si>
  <si>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</si>
  <si>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</si>
  <si>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</si>
  <si>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</si>
  <si>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</si>
  <si>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</si>
  <si>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</si>
  <si>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</si>
  <si>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</si>
  <si>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</si>
  <si>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</si>
  <si>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</si>
  <si>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</si>
  <si>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</si>
  <si>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</si>
  <si>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</si>
  <si>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</si>
  <si>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</si>
  <si>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</si>
  <si>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</si>
  <si>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</si>
  <si>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</si>
  <si>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</si>
  <si>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</si>
  <si>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</si>
  <si>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</si>
  <si>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</si>
  <si>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</si>
  <si>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</si>
  <si>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</si>
  <si>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</si>
  <si>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</si>
  <si>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</si>
  <si>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</si>
  <si>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</si>
  <si>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</si>
  <si>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</si>
  <si>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</si>
  <si>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</si>
  <si>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</si>
  <si>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</si>
  <si>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</si>
  <si>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</si>
  <si>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</si>
  <si>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</si>
  <si>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</si>
  <si>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</si>
  <si>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</si>
  <si>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</si>
  <si>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</si>
  <si>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</si>
  <si>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</si>
  <si>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</si>
  <si>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</si>
  <si>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</si>
  <si>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</si>
  <si>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</si>
  <si>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</si>
  <si>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</si>
  <si>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</si>
  <si>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</si>
  <si>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</si>
  <si>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</si>
  <si>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</si>
  <si>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</si>
  <si>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</si>
  <si>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</si>
  <si>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</si>
  <si>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</si>
  <si>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</si>
  <si>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</si>
  <si>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</si>
  <si>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</si>
  <si>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</si>
  <si>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</si>
  <si>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</si>
  <si>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</si>
  <si>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</si>
  <si>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</si>
  <si>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</si>
  <si>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</si>
  <si>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</si>
  <si>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</si>
  <si>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</si>
  <si>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</si>
  <si>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</si>
  <si>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</si>
  <si>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</si>
  <si>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</si>
  <si>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</si>
  <si>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</si>
  <si>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</si>
  <si>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</si>
  <si>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</si>
  <si>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</si>
  <si>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</si>
  <si>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</si>
  <si>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</si>
  <si>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</si>
  <si>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</si>
  <si>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</si>
  <si>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</si>
  <si>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</si>
  <si>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</si>
  <si>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</si>
  <si>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</si>
  <si>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</si>
  <si>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</si>
  <si>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</si>
  <si>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</si>
  <si>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</si>
  <si>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</si>
  <si>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</si>
  <si>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</si>
  <si>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</si>
  <si>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</si>
  <si>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</si>
  <si>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</si>
  <si>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</si>
  <si>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</si>
  <si>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</si>
  <si>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</si>
  <si>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</si>
  <si>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</si>
  <si>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</si>
  <si>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</si>
  <si>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</si>
  <si>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</si>
  <si>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</si>
  <si>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</si>
  <si>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</si>
  <si>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</si>
  <si>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</si>
  <si>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</si>
  <si>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</si>
  <si>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</si>
  <si>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</si>
  <si>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</si>
  <si>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</si>
  <si>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</si>
  <si>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</si>
  <si>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</si>
  <si>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</si>
  <si>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</si>
  <si>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</si>
  <si>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</si>
  <si>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</si>
  <si>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</si>
  <si>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</si>
  <si>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</si>
  <si>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</si>
  <si>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</si>
  <si>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</si>
  <si>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</si>
  <si>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</si>
  <si>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</si>
  <si>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</si>
  <si>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</si>
  <si>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</si>
  <si>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</si>
  <si>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</si>
  <si>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</si>
  <si>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</si>
  <si>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</si>
  <si>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</si>
  <si>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</si>
  <si>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</si>
  <si>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</si>
  <si>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</si>
  <si>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</si>
  <si>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</si>
  <si>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</si>
  <si>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</si>
  <si>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</si>
  <si>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</si>
  <si>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</si>
  <si>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</si>
  <si>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</si>
  <si>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</si>
  <si>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</si>
  <si>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</si>
  <si>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</si>
  <si>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</si>
  <si>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</si>
  <si>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</si>
  <si>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</si>
  <si>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</si>
  <si>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</si>
  <si>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</si>
  <si>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</si>
  <si>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</si>
  <si>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</si>
  <si>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</si>
  <si>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</si>
  <si>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</si>
  <si>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</si>
  <si>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</si>
  <si>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</si>
  <si>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</si>
  <si>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</si>
  <si>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</si>
  <si>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</si>
  <si>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</si>
  <si>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</si>
  <si>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</si>
  <si>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</si>
  <si>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</si>
  <si>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</si>
  <si>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</si>
  <si>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</si>
  <si>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</si>
  <si>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</si>
  <si>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</si>
  <si>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</si>
  <si>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</si>
  <si>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</si>
  <si>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</si>
  <si>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</si>
  <si>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</si>
  <si>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</si>
  <si>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</si>
  <si>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</si>
  <si>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</si>
  <si>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</si>
  <si>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</si>
  <si>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</si>
  <si>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</si>
  <si>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</si>
  <si>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</si>
  <si>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</si>
  <si>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</si>
  <si>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</si>
  <si>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</si>
  <si>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</si>
  <si>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</si>
  <si>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</si>
  <si>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</si>
  <si>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</si>
  <si>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</si>
  <si>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</si>
  <si>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</si>
  <si>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</si>
  <si>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</si>
  <si>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</si>
  <si>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</si>
  <si>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</si>
  <si>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</si>
  <si>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</si>
  <si>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</si>
  <si>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</si>
  <si>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</si>
  <si>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</si>
  <si>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</si>
  <si>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</si>
  <si>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</si>
  <si>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</si>
  <si>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</si>
  <si>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</si>
  <si>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</si>
  <si>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</si>
  <si>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</si>
  <si>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</si>
  <si>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</si>
  <si>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</si>
  <si>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</si>
  <si>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</si>
  <si>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</si>
  <si>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</si>
  <si>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</si>
  <si>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</si>
  <si>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</si>
  <si>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</si>
  <si>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</si>
  <si>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</si>
  <si>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</si>
  <si>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</si>
  <si>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</si>
  <si>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</si>
  <si>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</si>
  <si>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</si>
  <si>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</si>
  <si>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</si>
  <si>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</si>
  <si>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</si>
  <si>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</si>
  <si>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</si>
  <si>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</si>
  <si>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</si>
  <si>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</si>
  <si>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</si>
  <si>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</si>
  <si>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</si>
  <si>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</si>
  <si>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</si>
  <si>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</si>
  <si>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</si>
  <si>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</si>
  <si>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</si>
  <si>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</si>
  <si>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</si>
  <si>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</si>
  <si>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</si>
  <si>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</si>
  <si>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</si>
  <si>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</si>
  <si>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</si>
  <si>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</si>
  <si>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</si>
  <si>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</si>
  <si>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</si>
  <si>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</si>
  <si>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</si>
  <si>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</si>
  <si>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</si>
  <si>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</si>
  <si>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</si>
  <si>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</si>
  <si>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</si>
  <si>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</si>
  <si>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</si>
  <si>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</si>
  <si>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</si>
  <si>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</si>
  <si>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</si>
  <si>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</si>
  <si>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</si>
  <si>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</si>
  <si>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</si>
  <si>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</si>
  <si>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</si>
  <si>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</si>
  <si>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</si>
  <si>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</si>
  <si>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</si>
  <si>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</si>
  <si>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</si>
  <si>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</si>
  <si>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</si>
  <si>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</si>
  <si>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</si>
  <si>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</si>
  <si>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</si>
  <si>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</si>
  <si>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</si>
  <si>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</si>
  <si>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</si>
  <si>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</si>
  <si>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</si>
  <si>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</si>
  <si>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</si>
  <si>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</si>
  <si>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</si>
  <si>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</si>
  <si>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</si>
  <si>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</si>
  <si>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</si>
  <si>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</si>
  <si>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</si>
  <si>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</si>
  <si>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</si>
  <si>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</si>
  <si>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</si>
  <si>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</si>
  <si>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</si>
  <si>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</si>
  <si>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</si>
  <si>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</si>
  <si>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</si>
  <si>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</si>
  <si>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</si>
  <si>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</si>
  <si>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</si>
  <si>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</si>
  <si>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</si>
  <si>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</si>
  <si>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</si>
  <si>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</si>
  <si>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</si>
  <si>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</si>
  <si>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</si>
  <si>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</si>
  <si>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</si>
  <si>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</si>
  <si>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</si>
  <si>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</si>
  <si>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</si>
  <si>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</si>
  <si>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</si>
  <si>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</si>
  <si>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</si>
  <si>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</si>
  <si>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</si>
  <si>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</si>
  <si>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</si>
  <si>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</si>
  <si>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</si>
  <si>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</si>
  <si>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</si>
  <si>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</si>
  <si>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</si>
  <si>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</si>
  <si>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</si>
  <si>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</si>
  <si>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</si>
  <si>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</si>
  <si>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</si>
  <si>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</si>
  <si>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</si>
  <si>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</si>
  <si>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</si>
  <si>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</si>
  <si>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</si>
  <si>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</si>
  <si>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</si>
  <si>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</si>
  <si>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</si>
  <si>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</si>
  <si>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</si>
  <si>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</si>
  <si>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</si>
  <si>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</si>
  <si>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</si>
  <si>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</si>
  <si>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</si>
  <si>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</si>
  <si>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</si>
  <si>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</si>
  <si>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</si>
  <si>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</si>
  <si>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</si>
  <si>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</si>
  <si>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</si>
  <si>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</si>
  <si>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</si>
  <si>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</si>
  <si>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</si>
  <si>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</si>
  <si>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</si>
  <si>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</si>
  <si>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</si>
  <si>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</si>
  <si>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</si>
  <si>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</si>
  <si>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</si>
  <si>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</si>
  <si>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</si>
  <si>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</si>
  <si>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</si>
  <si>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</si>
  <si>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</si>
  <si>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</si>
  <si>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</si>
  <si>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</si>
  <si>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</si>
  <si>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</si>
  <si>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</si>
  <si>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</si>
  <si>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</si>
  <si>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</si>
  <si>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</si>
  <si>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</si>
  <si>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</si>
  <si>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</si>
  <si>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</si>
  <si>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</si>
  <si>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</si>
  <si>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</si>
  <si>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</si>
  <si>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</si>
  <si>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</si>
  <si>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</si>
  <si>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</si>
  <si>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</si>
  <si>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</si>
  <si>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</si>
  <si>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</si>
  <si>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</si>
  <si>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</si>
  <si>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</si>
  <si>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</si>
  <si>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</si>
  <si>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</si>
  <si>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</si>
  <si>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</si>
  <si>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</si>
  <si>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</si>
  <si>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</si>
  <si>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</si>
  <si>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</si>
  <si>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</si>
  <si>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</si>
  <si>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</si>
  <si>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</si>
  <si>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</si>
  <si>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</si>
  <si>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</si>
  <si>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</si>
  <si>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</si>
  <si>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</si>
  <si>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</si>
  <si>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</si>
  <si>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</si>
  <si>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</si>
  <si>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</si>
  <si>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</si>
  <si>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</si>
  <si>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</si>
  <si>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</si>
  <si>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</si>
  <si>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</si>
  <si>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</si>
  <si>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</si>
  <si>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</si>
  <si>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</si>
  <si>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</si>
  <si>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</si>
  <si>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</si>
  <si>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</si>
  <si>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</si>
  <si>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</si>
  <si>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</si>
  <si>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</si>
  <si>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</si>
  <si>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</si>
  <si>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</si>
  <si>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</si>
  <si>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</si>
  <si>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</si>
  <si>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</si>
  <si>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</si>
  <si>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</si>
  <si>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</si>
  <si>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</si>
  <si>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</si>
  <si>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</si>
  <si>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</si>
  <si>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</si>
  <si>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</si>
  <si>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</si>
  <si>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</si>
  <si>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</si>
  <si>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</si>
  <si>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</si>
  <si>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</si>
  <si>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</si>
  <si>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</si>
  <si>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</si>
  <si>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</si>
  <si>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</si>
  <si>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</si>
  <si>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</si>
  <si>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</si>
  <si>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</si>
  <si>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</si>
  <si>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</si>
  <si>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</si>
  <si>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</si>
  <si>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</si>
  <si>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</si>
  <si>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</si>
  <si>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</si>
  <si>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</si>
  <si>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</si>
  <si>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</si>
  <si>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</si>
  <si>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</si>
  <si>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</si>
  <si>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</si>
  <si>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</si>
  <si>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</si>
  <si>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</si>
  <si>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</si>
  <si>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</si>
  <si>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</si>
  <si>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</si>
  <si>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</si>
  <si>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</si>
  <si>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</si>
  <si>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</si>
  <si>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</si>
  <si>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</si>
  <si>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</si>
  <si>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</si>
  <si>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</si>
  <si>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</si>
  <si>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</si>
  <si>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</si>
  <si>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</si>
  <si>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</si>
  <si>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</si>
  <si>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</si>
  <si>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</si>
  <si>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</si>
  <si>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</si>
  <si>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</si>
  <si>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</si>
  <si>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</si>
  <si>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</si>
  <si>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</si>
  <si>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</si>
  <si>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</si>
  <si>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</si>
  <si>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</si>
  <si>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</si>
  <si>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</si>
  <si>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</si>
  <si>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</si>
  <si>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</si>
  <si>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</si>
  <si>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</si>
  <si>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</si>
  <si>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</si>
  <si>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</si>
  <si>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</si>
  <si>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</si>
  <si>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</si>
  <si>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</si>
  <si>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</si>
  <si>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</si>
  <si>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</si>
  <si>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</si>
  <si>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</si>
  <si>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</si>
  <si>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</si>
  <si>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</si>
  <si>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</si>
  <si>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</si>
  <si>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</si>
  <si>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</si>
  <si>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</si>
  <si>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</si>
  <si>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</si>
  <si>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</si>
  <si>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</si>
  <si>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</si>
  <si>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</si>
  <si>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</si>
  <si>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</si>
  <si>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</si>
  <si>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</si>
  <si>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</si>
  <si>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</si>
  <si>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</si>
  <si>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</si>
  <si>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</si>
  <si>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</si>
  <si>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</si>
  <si>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</si>
  <si>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</si>
  <si>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</si>
  <si>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</si>
  <si>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</si>
  <si>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</si>
  <si>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</si>
  <si>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</si>
  <si>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</si>
  <si>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</si>
  <si>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</si>
  <si>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</si>
  <si>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</si>
  <si>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</si>
  <si>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</si>
  <si>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</si>
  <si>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</si>
  <si>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</si>
  <si>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</si>
  <si>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</si>
  <si>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</si>
  <si>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</si>
  <si>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</si>
  <si>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</si>
  <si>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</si>
  <si>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</si>
  <si>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</si>
  <si>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</si>
  <si>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</si>
  <si>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</si>
  <si>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</si>
  <si>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</si>
  <si>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</si>
  <si>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</si>
  <si>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</si>
  <si>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</si>
  <si>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</si>
  <si>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</si>
  <si>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</si>
  <si>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</si>
  <si>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</si>
  <si>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</si>
  <si>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</si>
  <si>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</si>
  <si>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</si>
  <si>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</si>
  <si>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</si>
  <si>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</si>
  <si>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</si>
  <si>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</si>
  <si>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</si>
  <si>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</si>
  <si>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</si>
  <si>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</si>
  <si>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</si>
  <si>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</si>
  <si>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</si>
  <si>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</si>
  <si>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</si>
  <si>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</si>
  <si>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</si>
  <si>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</si>
  <si>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</si>
  <si>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</si>
  <si>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</si>
  <si>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</si>
  <si>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</si>
  <si>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</si>
  <si>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</si>
  <si>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</si>
  <si>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</si>
  <si>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</si>
  <si>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</si>
  <si>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</si>
  <si>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</si>
  <si>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</si>
  <si>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</si>
  <si>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</si>
  <si>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</si>
  <si>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</si>
  <si>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</si>
  <si>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</si>
  <si>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</si>
  <si>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</si>
  <si>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</si>
  <si>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</si>
  <si>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</si>
  <si>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</si>
  <si>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</si>
  <si>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</si>
  <si>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</si>
  <si>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</si>
  <si>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</si>
  <si>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</si>
  <si>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</si>
  <si>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</si>
  <si>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</si>
  <si>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</si>
  <si>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</si>
  <si>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</si>
  <si>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</si>
  <si>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</si>
  <si>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</si>
  <si>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</si>
  <si>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</si>
  <si>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</si>
  <si>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</si>
  <si>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</si>
  <si>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</si>
  <si>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</si>
  <si>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</si>
  <si>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</si>
  <si>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</si>
  <si>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</si>
  <si>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</si>
  <si>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</si>
  <si>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</si>
  <si>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</si>
  <si>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</si>
  <si>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</si>
  <si>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</si>
  <si>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</si>
  <si>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</si>
  <si>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</si>
  <si>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</si>
  <si>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</si>
  <si>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</si>
  <si>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</si>
  <si>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</si>
  <si>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</si>
  <si>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</si>
  <si>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</si>
  <si>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</si>
  <si>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</si>
  <si>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</si>
  <si>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</si>
  <si>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</si>
  <si>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</si>
  <si>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</si>
  <si>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</si>
  <si>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</si>
  <si>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</si>
  <si>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</si>
  <si>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</si>
  <si>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</si>
  <si>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</si>
  <si>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</si>
  <si>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</si>
  <si>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</si>
  <si>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</si>
  <si>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</si>
  <si>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</si>
  <si>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</si>
  <si>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</si>
  <si>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</si>
  <si>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</si>
  <si>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</si>
  <si>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</si>
  <si>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</si>
  <si>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</si>
  <si>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</si>
  <si>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</si>
  <si>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</si>
  <si>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</si>
  <si>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</si>
  <si>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</si>
  <si>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</si>
  <si>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</si>
  <si>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</si>
  <si>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</si>
  <si>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</si>
  <si>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</si>
  <si>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</si>
  <si>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</si>
  <si>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</si>
  <si>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</si>
  <si>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</si>
  <si>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</si>
  <si>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</si>
  <si>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</si>
  <si>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</si>
  <si>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</si>
  <si>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</si>
  <si>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</si>
  <si>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</si>
  <si>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</si>
  <si>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</si>
  <si>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</si>
  <si>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</si>
  <si>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</si>
  <si>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</si>
  <si>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</si>
  <si>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</si>
  <si>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</si>
  <si>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</si>
  <si>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</si>
  <si>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</si>
  <si>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</si>
  <si>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</si>
  <si>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</si>
  <si>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</si>
  <si>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</si>
  <si>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</si>
  <si>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</si>
  <si>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</si>
  <si>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</si>
  <si>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</si>
  <si>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</si>
  <si>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</si>
  <si>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</si>
  <si>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</si>
  <si>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</si>
  <si>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</si>
  <si>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</si>
  <si>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</si>
  <si>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</si>
  <si>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</si>
  <si>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</si>
  <si>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</si>
  <si>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</si>
  <si>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</si>
  <si>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</si>
  <si>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</si>
  <si>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</si>
  <si>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</si>
  <si>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</si>
  <si>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</si>
  <si>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</si>
  <si>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</si>
  <si>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</si>
  <si>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</si>
  <si>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</si>
  <si>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</si>
  <si>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</si>
  <si>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</si>
  <si>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</si>
  <si>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</si>
  <si>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</si>
  <si>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</si>
  <si>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</si>
  <si>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</si>
  <si>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</si>
  <si>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</si>
  <si>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</si>
  <si>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</si>
  <si>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</si>
  <si>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</si>
  <si>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</si>
  <si>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</si>
  <si>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</si>
  <si>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</si>
  <si>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</si>
  <si>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</si>
  <si>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</si>
  <si>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</si>
  <si>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</si>
  <si>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</si>
  <si>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</si>
  <si>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</si>
  <si>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</si>
  <si>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</si>
  <si>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</si>
  <si>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</si>
  <si>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</si>
  <si>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</si>
  <si>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</si>
  <si>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</si>
  <si>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</si>
  <si>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</si>
  <si>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</si>
  <si>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</si>
  <si>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</si>
  <si>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</si>
  <si>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</si>
  <si>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</si>
  <si>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</si>
  <si>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</si>
  <si>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</si>
  <si>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</si>
  <si>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</si>
  <si>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</si>
  <si>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</si>
  <si>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</si>
  <si>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</si>
  <si>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</si>
  <si>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</si>
  <si>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</si>
  <si>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</si>
  <si>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</si>
  <si>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</si>
  <si>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</si>
  <si>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</si>
  <si>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</si>
  <si>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</si>
  <si>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</si>
  <si>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</si>
  <si>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</si>
  <si>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</si>
  <si>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</si>
  <si>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</si>
  <si>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</si>
  <si>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</si>
  <si>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</si>
  <si>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</si>
  <si>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</si>
  <si>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</si>
  <si>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</si>
  <si>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</si>
  <si>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</si>
  <si>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</si>
  <si>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</si>
  <si>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</si>
  <si>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</si>
  <si>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</si>
  <si>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</si>
  <si>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</si>
  <si>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</si>
  <si>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</si>
  <si>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</si>
  <si>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</si>
  <si>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</si>
  <si>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</si>
  <si>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</si>
  <si>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</si>
  <si>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</si>
  <si>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</si>
  <si>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</si>
  <si>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</si>
  <si>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</si>
  <si>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</si>
  <si>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</si>
  <si>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</si>
  <si>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</si>
  <si>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</si>
  <si>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</si>
  <si>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</si>
  <si>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</si>
  <si>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</si>
  <si>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</si>
  <si>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</si>
  <si>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</si>
  <si>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</si>
  <si>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</si>
  <si>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</si>
  <si>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</si>
  <si>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</si>
  <si>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</si>
  <si>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</si>
  <si>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</si>
  <si>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</si>
  <si>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</si>
  <si>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</si>
  <si>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</si>
  <si>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</si>
  <si>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</si>
  <si>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</si>
  <si>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</si>
  <si>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</si>
  <si>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</si>
  <si>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</si>
  <si>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</si>
  <si>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</si>
  <si>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</si>
  <si>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</si>
  <si>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</si>
  <si>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</si>
  <si>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</si>
  <si>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</si>
  <si>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</si>
  <si>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</si>
  <si>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</si>
  <si>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</si>
  <si>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</si>
  <si>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</si>
  <si>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</si>
  <si>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</si>
  <si>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</si>
  <si>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</si>
  <si>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</si>
  <si>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</si>
  <si>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</si>
  <si>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</si>
  <si>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</si>
  <si>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</si>
  <si>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</si>
  <si>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</si>
  <si>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</si>
  <si>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</si>
  <si>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</si>
  <si>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</si>
  <si>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</si>
  <si>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</si>
  <si>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</si>
  <si>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</si>
  <si>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</si>
  <si>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</si>
  <si>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</si>
  <si>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</si>
  <si>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</si>
  <si>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</si>
  <si>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</si>
  <si>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</si>
  <si>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</si>
  <si>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</si>
  <si>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</si>
  <si>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</si>
  <si>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</si>
  <si>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</si>
  <si>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</si>
  <si>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</si>
  <si>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</si>
  <si>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</si>
  <si>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</si>
  <si>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</si>
  <si>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</si>
  <si>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</si>
  <si>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</si>
  <si>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</si>
  <si>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</si>
  <si>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</si>
  <si>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</si>
  <si>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</si>
  <si>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</si>
  <si>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</si>
  <si>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</si>
  <si>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</si>
  <si>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</si>
  <si>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</si>
  <si>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</si>
  <si>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</si>
  <si>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</si>
  <si>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</si>
  <si>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</si>
  <si>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</si>
  <si>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</si>
  <si>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</si>
  <si>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</si>
  <si>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</si>
  <si>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</si>
  <si>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</si>
  <si>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</si>
  <si>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</si>
  <si>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</si>
  <si>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</si>
  <si>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</si>
  <si>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</si>
  <si>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</si>
  <si>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</si>
  <si>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</si>
  <si>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</si>
  <si>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</si>
  <si>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</si>
  <si>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</si>
  <si>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</si>
  <si>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</si>
  <si>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</si>
  <si>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</si>
  <si>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</si>
  <si>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</si>
  <si>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</si>
  <si>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</si>
  <si>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</si>
  <si>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</si>
  <si>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</si>
  <si>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</si>
  <si>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</si>
  <si>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</si>
  <si>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</si>
  <si>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</si>
  <si>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</si>
  <si>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</si>
  <si>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</si>
  <si>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</si>
  <si>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</si>
  <si>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</si>
  <si>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</si>
  <si>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</si>
  <si>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</si>
  <si>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</si>
  <si>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</si>
  <si>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</si>
  <si>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</si>
  <si>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</si>
  <si>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</si>
  <si>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</si>
  <si>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</si>
  <si>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</si>
  <si>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</si>
  <si>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</si>
  <si>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</si>
  <si>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</si>
  <si>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</si>
  <si>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</si>
  <si>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</si>
  <si>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</si>
  <si>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</si>
  <si>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</si>
  <si>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</si>
  <si>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</si>
  <si>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</si>
  <si>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</si>
  <si>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</si>
  <si>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</si>
  <si>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</si>
  <si>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</si>
  <si>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</si>
  <si>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</si>
  <si>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</si>
  <si>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</si>
  <si>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</si>
  <si>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</si>
  <si>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</si>
  <si>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</si>
  <si>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</si>
  <si>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</si>
  <si>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</si>
  <si>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</si>
  <si>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</si>
  <si>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</si>
  <si>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</si>
  <si>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</si>
  <si>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</si>
  <si>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</si>
  <si>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</si>
  <si>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</si>
  <si>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</si>
  <si>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</si>
  <si>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</si>
  <si>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</si>
  <si>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</si>
  <si>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</si>
  <si>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</si>
  <si>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</si>
  <si>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</si>
  <si>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</si>
  <si>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</si>
  <si>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</si>
  <si>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</si>
  <si>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</si>
  <si>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</si>
  <si>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</si>
  <si>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</si>
  <si>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</si>
  <si>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</si>
  <si>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</si>
  <si>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</si>
  <si>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</si>
  <si>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</si>
  <si>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</si>
  <si>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</si>
  <si>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</si>
  <si>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</si>
  <si>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</si>
  <si>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</si>
  <si>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</si>
  <si>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</si>
  <si>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</si>
  <si>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</si>
  <si>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</si>
  <si>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</si>
  <si>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</si>
  <si>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</si>
  <si>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</si>
  <si>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</si>
  <si>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</si>
  <si>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</si>
  <si>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</si>
  <si>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</si>
  <si>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</si>
  <si>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</si>
  <si>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</si>
  <si>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</si>
  <si>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</si>
  <si>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</si>
  <si>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</si>
  <si>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</si>
  <si>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</si>
  <si>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</si>
  <si>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</si>
  <si>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</si>
  <si>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</si>
  <si>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</si>
  <si>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</si>
  <si>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</si>
  <si>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</si>
  <si>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</si>
  <si>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</si>
  <si>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</si>
  <si>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</si>
  <si>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</si>
  <si>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</si>
  <si>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</si>
  <si>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</si>
  <si>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</si>
  <si>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</si>
  <si>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</si>
  <si>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</si>
  <si>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</si>
  <si>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</si>
  <si>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</si>
  <si>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</si>
  <si>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</si>
  <si>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</si>
  <si>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</si>
  <si>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</si>
  <si>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</si>
  <si>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</si>
  <si>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</si>
  <si>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</si>
  <si>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</si>
  <si>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</si>
  <si>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</si>
  <si>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</si>
  <si>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</si>
  <si>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</si>
  <si>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</si>
  <si>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</si>
  <si>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</si>
  <si>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</si>
  <si>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</si>
  <si>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</si>
  <si>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</si>
  <si>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</si>
  <si>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</si>
  <si>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</si>
  <si>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</si>
  <si>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</si>
  <si>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</si>
  <si>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</si>
  <si>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</si>
  <si>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</si>
  <si>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</si>
  <si>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</si>
  <si>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</si>
  <si>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</si>
  <si>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</si>
  <si>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</si>
  <si>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</si>
  <si>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</si>
  <si>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</si>
  <si>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</si>
  <si>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</si>
  <si>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</si>
  <si>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</si>
  <si>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</si>
  <si>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</si>
  <si>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</si>
  <si>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</si>
  <si>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</si>
  <si>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</si>
  <si>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</si>
  <si>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</si>
  <si>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</si>
  <si>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</si>
  <si>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</si>
  <si>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</si>
  <si>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</si>
  <si>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</si>
  <si>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</si>
  <si>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</si>
  <si>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</si>
  <si>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</si>
  <si>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</si>
  <si>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</si>
  <si>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</si>
  <si>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</si>
  <si>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</si>
  <si>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</si>
  <si>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</si>
  <si>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</si>
  <si>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</si>
  <si>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</si>
  <si>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</si>
  <si>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</si>
  <si>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</si>
  <si>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</si>
  <si>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</si>
  <si>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</si>
  <si>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</si>
  <si>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</si>
  <si>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</si>
  <si>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</si>
  <si>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</si>
  <si>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</si>
  <si>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</si>
  <si>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</si>
  <si>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</si>
  <si>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</si>
  <si>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</si>
  <si>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</si>
  <si>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</si>
  <si>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</si>
  <si>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</si>
  <si>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</si>
  <si>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</si>
  <si>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</si>
  <si>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</si>
  <si>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</si>
  <si>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</si>
  <si>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</si>
  <si>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</si>
  <si>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</si>
  <si>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</si>
  <si>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</si>
  <si>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</si>
  <si>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</si>
  <si>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</si>
  <si>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</si>
  <si>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</si>
  <si>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</si>
  <si>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</si>
  <si>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</si>
  <si>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</si>
  <si>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</si>
  <si>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</si>
  <si>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</si>
  <si>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</si>
  <si>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</si>
  <si>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</si>
  <si>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</si>
  <si>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</si>
  <si>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</si>
  <si>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</si>
  <si>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</si>
  <si>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</si>
  <si>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</si>
  <si>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</si>
  <si>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</si>
  <si>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</si>
  <si>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</si>
  <si>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</si>
  <si>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</si>
  <si>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</si>
  <si>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</si>
  <si>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</si>
  <si>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</si>
  <si>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</si>
  <si>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</si>
  <si>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</si>
  <si>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</si>
  <si>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</si>
  <si>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</si>
  <si>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</si>
  <si>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</si>
  <si>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</si>
  <si>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</si>
  <si>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</si>
  <si>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</si>
  <si>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</si>
  <si>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</si>
  <si>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</si>
  <si>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</si>
  <si>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</si>
  <si>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</si>
  <si>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</si>
  <si>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</si>
  <si>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</si>
  <si>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</si>
  <si>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</si>
  <si>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</si>
  <si>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</si>
  <si>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</si>
  <si>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</si>
  <si>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</si>
  <si>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</si>
  <si>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</si>
  <si>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</si>
  <si>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</si>
  <si>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</si>
  <si>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</si>
  <si>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</si>
  <si>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</si>
  <si>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</si>
  <si>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</si>
  <si>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</si>
  <si>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</si>
  <si>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</si>
  <si>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</si>
  <si>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</si>
  <si>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</si>
  <si>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</si>
  <si>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</si>
  <si>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</si>
  <si>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</si>
  <si>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</si>
  <si>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</si>
  <si>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</si>
  <si>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</si>
  <si>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</si>
  <si>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</si>
  <si>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</si>
  <si>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</si>
  <si>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</si>
  <si>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</si>
  <si>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</si>
  <si>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</si>
  <si>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</si>
  <si>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</si>
  <si>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</si>
  <si>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</si>
  <si>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</si>
  <si>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</si>
  <si>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</si>
  <si>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</si>
  <si>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</si>
  <si>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</si>
  <si>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</si>
  <si>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</si>
  <si>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</si>
  <si>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</si>
  <si>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</si>
  <si>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</si>
  <si>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</si>
  <si>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</si>
  <si>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</si>
  <si>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</si>
  <si>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</si>
  <si>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</si>
  <si>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</si>
  <si>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</si>
  <si>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</si>
  <si>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</si>
  <si>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</si>
  <si>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</si>
  <si>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</si>
  <si>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</si>
  <si>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</si>
  <si>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</si>
  <si>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</si>
  <si>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</si>
  <si>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</si>
  <si>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</si>
  <si>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</si>
  <si>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</si>
  <si>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</si>
  <si>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</si>
  <si>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</si>
  <si>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</si>
  <si>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</si>
  <si>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</si>
  <si>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</si>
  <si>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</si>
  <si>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</si>
  <si>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</si>
  <si>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</si>
  <si>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</si>
  <si>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</si>
  <si>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</si>
  <si>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</si>
  <si>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</si>
  <si>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</si>
  <si>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</si>
  <si>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</si>
  <si>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</si>
  <si>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</si>
  <si>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</si>
  <si>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</si>
  <si>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</si>
  <si>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</si>
  <si>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</si>
  <si>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</si>
  <si>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</si>
  <si>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</si>
  <si>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</si>
  <si>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</si>
  <si>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</si>
  <si>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</si>
  <si>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</si>
  <si>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</si>
  <si>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</si>
  <si>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</si>
  <si>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</si>
  <si>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</si>
  <si>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</si>
  <si>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</si>
  <si>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</si>
  <si>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</si>
  <si>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</si>
  <si>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</si>
  <si>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</si>
  <si>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</si>
  <si>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</si>
  <si>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</si>
  <si>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</si>
  <si>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</si>
  <si>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</si>
  <si>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</si>
  <si>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</si>
  <si>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</si>
  <si>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</si>
  <si>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</si>
  <si>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</si>
  <si>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</si>
  <si>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</si>
  <si>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</si>
  <si>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</si>
  <si>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</si>
  <si>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</si>
  <si>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</si>
  <si>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</si>
  <si>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</si>
  <si>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</si>
  <si>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</si>
  <si>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</si>
  <si>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</si>
  <si>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</si>
  <si>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</si>
  <si>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</si>
  <si>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</si>
  <si>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</si>
  <si>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</si>
  <si>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</si>
  <si>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</si>
  <si>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</si>
  <si>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</si>
  <si>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</si>
  <si>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</si>
  <si>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</si>
  <si>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</si>
  <si>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</si>
  <si>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</si>
  <si>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</si>
  <si>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</si>
  <si>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</si>
  <si>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</si>
  <si>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</si>
  <si>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</si>
  <si>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</si>
  <si>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</si>
  <si>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</si>
  <si>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</si>
  <si>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</si>
  <si>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</si>
  <si>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</si>
  <si>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</si>
  <si>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</si>
  <si>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</si>
  <si>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</si>
  <si>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</si>
  <si>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</si>
  <si>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</si>
  <si>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</si>
  <si>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</si>
  <si>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</si>
  <si>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</si>
  <si>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</si>
  <si>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</si>
  <si>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</si>
  <si>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</si>
  <si>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</si>
  <si>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</si>
  <si>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</si>
  <si>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</si>
  <si>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</si>
  <si>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</si>
  <si>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</si>
  <si>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</si>
  <si>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</si>
  <si>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</si>
  <si>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</si>
  <si>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</si>
  <si>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</si>
  <si>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</si>
  <si>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</si>
  <si>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</si>
  <si>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</si>
  <si>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</si>
  <si>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</si>
  <si>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</si>
  <si>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</si>
  <si>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</si>
  <si>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</si>
  <si>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</si>
  <si>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</si>
  <si>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</si>
  <si>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</si>
  <si>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</si>
  <si>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</si>
  <si>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</si>
  <si>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</si>
  <si>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</si>
  <si>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</si>
  <si>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</si>
  <si>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</si>
  <si>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</si>
  <si>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</si>
  <si>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</si>
  <si>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</si>
  <si>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</si>
  <si>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</si>
  <si>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</si>
  <si>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</si>
  <si>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</si>
  <si>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</si>
  <si>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</si>
  <si>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</si>
  <si>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</si>
  <si>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</si>
  <si>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</si>
  <si>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</si>
  <si>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</si>
  <si>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</si>
  <si>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</si>
  <si>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</si>
  <si>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</si>
  <si>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</si>
  <si>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</si>
  <si>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</si>
  <si>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</si>
  <si>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</si>
  <si>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</si>
  <si>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</si>
  <si>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</si>
  <si>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</si>
  <si>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</si>
  <si>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</si>
  <si>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</si>
  <si>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</si>
  <si>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</si>
  <si>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</si>
  <si>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</si>
  <si>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</si>
  <si>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</si>
  <si>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</si>
  <si>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</si>
  <si>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</si>
  <si>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</si>
  <si>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</si>
  <si>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</si>
  <si>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</si>
  <si>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</si>
  <si>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</si>
  <si>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</si>
  <si>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</si>
  <si>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</si>
  <si>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</si>
  <si>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</si>
  <si>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</si>
  <si>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</si>
  <si>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</si>
  <si>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</si>
  <si>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</si>
  <si>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</si>
  <si>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</si>
  <si>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</si>
  <si>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</si>
  <si>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</si>
  <si>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</si>
  <si>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</si>
  <si>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</si>
  <si>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</si>
  <si>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</si>
  <si>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</si>
  <si>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</si>
  <si>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</si>
  <si>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</si>
  <si>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</si>
  <si>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</si>
  <si>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</si>
  <si>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</si>
  <si>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</si>
  <si>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</si>
  <si>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</si>
  <si>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</si>
  <si>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</si>
  <si>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</si>
  <si>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</si>
  <si>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</si>
  <si>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</si>
  <si>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</si>
  <si>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</si>
  <si>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</si>
  <si>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</si>
  <si>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</si>
  <si>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</si>
  <si>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</si>
  <si>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</si>
  <si>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</si>
  <si>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</si>
  <si>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</si>
  <si>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</si>
  <si>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</si>
  <si>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</si>
  <si>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</si>
  <si>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</si>
  <si>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</si>
  <si>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</si>
  <si>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</si>
  <si>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</si>
  <si>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</si>
  <si>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</si>
  <si>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</si>
  <si>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</si>
  <si>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</si>
  <si>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</si>
  <si>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</si>
  <si>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</si>
  <si>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</si>
  <si>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</si>
  <si>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</si>
  <si>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</si>
  <si>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</si>
  <si>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</si>
  <si>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</si>
  <si>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</si>
  <si>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</si>
  <si>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</si>
  <si>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</si>
  <si>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</si>
  <si>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</si>
  <si>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</si>
  <si>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</si>
  <si>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</si>
  <si>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</si>
  <si>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</si>
  <si>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</si>
  <si>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</si>
  <si>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</si>
  <si>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</si>
  <si>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</si>
  <si>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</si>
  <si>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</si>
  <si>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</si>
  <si>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</si>
  <si>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</si>
  <si>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</si>
  <si>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</si>
  <si>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</si>
  <si>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</si>
  <si>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</si>
  <si>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</si>
  <si>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</si>
  <si>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</si>
  <si>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</si>
  <si>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</si>
  <si>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</si>
  <si>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</si>
  <si>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</si>
  <si>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</si>
  <si>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</si>
  <si>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</si>
  <si>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</si>
  <si>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</si>
  <si>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</si>
  <si>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</si>
  <si>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</si>
  <si>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</si>
  <si>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</si>
  <si>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</si>
  <si>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</si>
  <si>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</si>
  <si>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</si>
  <si>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</si>
  <si>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</si>
  <si>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</si>
  <si>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</si>
  <si>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</si>
  <si>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</si>
  <si>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</si>
  <si>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</si>
  <si>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</si>
  <si>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</si>
  <si>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</si>
  <si>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</si>
  <si>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</si>
  <si>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</si>
  <si>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</si>
  <si>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</si>
  <si>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</si>
  <si>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</si>
  <si>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</si>
  <si>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</si>
  <si>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</si>
  <si>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</si>
  <si>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</si>
  <si>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</si>
  <si>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</si>
  <si>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</si>
  <si>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</si>
  <si>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</si>
  <si>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</si>
  <si>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</si>
  <si>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</si>
  <si>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</si>
  <si>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</si>
  <si>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</si>
  <si>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</si>
  <si>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</si>
  <si>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</si>
  <si>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</si>
  <si>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</si>
  <si>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</si>
  <si>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</si>
  <si>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</si>
  <si>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</si>
  <si>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</si>
  <si>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</si>
  <si>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</si>
  <si>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</si>
  <si>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</si>
  <si>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</si>
  <si>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</si>
  <si>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</si>
  <si>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</si>
  <si>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</si>
  <si>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</si>
  <si>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</si>
  <si>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</si>
  <si>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</si>
  <si>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</si>
  <si>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</si>
  <si>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</si>
  <si>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</si>
  <si>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</si>
  <si>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</si>
  <si>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</si>
  <si>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</si>
  <si>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</si>
  <si>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</si>
  <si>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</si>
  <si>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</si>
  <si>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</si>
  <si>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</si>
  <si>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</si>
  <si>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</si>
  <si>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</si>
  <si>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</si>
  <si>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</si>
  <si>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</si>
  <si>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</si>
  <si>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</si>
  <si>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</si>
  <si>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</si>
  <si>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</si>
  <si>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</si>
  <si>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</si>
  <si>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</si>
  <si>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</si>
  <si>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</si>
  <si>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</si>
  <si>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</si>
  <si>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</si>
  <si>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</si>
  <si>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</si>
  <si>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</si>
  <si>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</si>
  <si>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</si>
  <si>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</si>
  <si>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</si>
  <si>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</si>
  <si>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</si>
  <si>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</si>
  <si>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</si>
  <si>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</si>
  <si>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</si>
  <si>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</si>
  <si>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</si>
  <si>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</si>
  <si>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</si>
  <si>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</si>
  <si>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</si>
  <si>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</si>
  <si>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</si>
  <si>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</si>
  <si>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</si>
  <si>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</si>
  <si>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</si>
  <si>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</si>
  <si>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</si>
  <si>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</si>
  <si>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</si>
  <si>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</si>
  <si>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</si>
  <si>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</si>
  <si>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</si>
  <si>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</si>
  <si>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</si>
  <si>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</si>
  <si>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</si>
  <si>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</si>
  <si>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</si>
  <si>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</si>
  <si>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</si>
  <si>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</si>
  <si>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</si>
  <si>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</si>
  <si>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</si>
  <si>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</si>
  <si>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</si>
  <si>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</si>
  <si>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</si>
  <si>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</si>
  <si>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</si>
  <si>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</si>
  <si>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</si>
  <si>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</si>
  <si>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</si>
  <si>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</si>
  <si>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</si>
  <si>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</si>
  <si>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</si>
  <si>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</si>
  <si>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</si>
  <si>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</si>
  <si>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</si>
  <si>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</si>
  <si>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</si>
  <si>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</si>
  <si>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</si>
  <si>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</si>
  <si>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</si>
  <si>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</si>
  <si>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</si>
  <si>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</si>
  <si>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</si>
  <si>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</si>
  <si>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</si>
  <si>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</si>
  <si>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</si>
  <si>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</si>
  <si>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</si>
  <si>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</si>
  <si>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</si>
  <si>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</si>
  <si>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</si>
  <si>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</si>
  <si>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</si>
  <si>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</si>
  <si>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</si>
  <si>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</si>
  <si>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</si>
  <si>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</si>
  <si>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</si>
  <si>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</si>
  <si>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</si>
  <si>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</si>
  <si>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</si>
  <si>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</si>
  <si>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</si>
  <si>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</si>
  <si>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</si>
  <si>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</si>
  <si>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</si>
  <si>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</si>
  <si>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</si>
  <si>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</si>
  <si>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</si>
  <si>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</si>
  <si>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</si>
  <si>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</si>
  <si>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</si>
  <si>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</si>
  <si>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</si>
  <si>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</si>
  <si>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</si>
  <si>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</si>
  <si>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</si>
  <si>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</si>
  <si>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</si>
  <si>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</si>
  <si>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</si>
  <si>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</si>
  <si>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</si>
  <si>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</si>
  <si>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</si>
  <si>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</si>
  <si>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</si>
  <si>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</si>
  <si>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</si>
  <si>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</si>
  <si>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</si>
  <si>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</si>
  <si>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</si>
  <si>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</si>
  <si>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</si>
  <si>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</si>
  <si>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</si>
  <si>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</si>
  <si>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</si>
  <si>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</si>
  <si>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</si>
  <si>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</si>
  <si>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</si>
  <si>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</si>
  <si>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</si>
  <si>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</si>
  <si>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</si>
  <si>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</si>
  <si>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</si>
  <si>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</si>
  <si>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</si>
  <si>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</si>
  <si>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</si>
  <si>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</si>
  <si>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</si>
  <si>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</si>
  <si>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</si>
  <si>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</si>
  <si>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</si>
  <si>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</si>
  <si>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</si>
  <si>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</si>
  <si>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</si>
  <si>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</si>
  <si>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</si>
  <si>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</si>
  <si>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</si>
  <si>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</si>
  <si>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</si>
  <si>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</si>
  <si>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</si>
  <si>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</si>
  <si>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</si>
  <si>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</si>
  <si>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</si>
  <si>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</si>
  <si>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</si>
  <si>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</si>
  <si>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</si>
  <si>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</si>
  <si>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</si>
  <si>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</si>
  <si>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</si>
  <si>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</si>
  <si>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</si>
  <si>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</si>
  <si>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</si>
  <si>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</si>
  <si>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</si>
  <si>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</si>
  <si>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</si>
  <si>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</si>
  <si>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</si>
  <si>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</si>
  <si>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</si>
  <si>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</si>
  <si>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</si>
  <si>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</si>
  <si>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</si>
  <si>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</si>
  <si>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</si>
  <si>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</si>
  <si>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</si>
  <si>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</si>
  <si>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</si>
  <si>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</si>
  <si>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</si>
  <si>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</si>
  <si>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</si>
  <si>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</si>
  <si>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</si>
  <si>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</si>
  <si>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</si>
  <si>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</si>
  <si>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</si>
  <si>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</si>
  <si>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</si>
  <si>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</si>
  <si>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</si>
  <si>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</si>
  <si>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</si>
  <si>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</si>
  <si>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</si>
  <si>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</si>
  <si>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</si>
  <si>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</si>
  <si>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</si>
  <si>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</si>
  <si>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</si>
  <si>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</si>
  <si>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</si>
  <si>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</si>
  <si>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</si>
  <si>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</si>
  <si>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</si>
  <si>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</si>
  <si>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</si>
  <si>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</si>
  <si>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</si>
  <si>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</si>
  <si>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</si>
  <si>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</si>
  <si>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</si>
  <si>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</si>
  <si>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</si>
  <si>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</si>
  <si>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</si>
  <si>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</si>
  <si>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</si>
  <si>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</si>
  <si>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</si>
  <si>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</si>
  <si>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</si>
  <si>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</si>
  <si>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</si>
  <si>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</si>
  <si>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</si>
  <si>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</si>
  <si>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</si>
  <si>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</si>
  <si>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</si>
  <si>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</si>
  <si>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</si>
  <si>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</si>
  <si>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</si>
  <si>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</si>
  <si>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</si>
  <si>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</si>
  <si>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</si>
  <si>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</si>
  <si>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</si>
  <si>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</si>
  <si>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</si>
  <si>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</si>
  <si>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</si>
  <si>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</si>
  <si>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</si>
  <si>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</si>
  <si>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</si>
  <si>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</si>
  <si>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</si>
  <si>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</si>
  <si>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</si>
  <si>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</si>
  <si>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</si>
  <si>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</si>
  <si>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</si>
  <si>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</si>
  <si>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</si>
  <si>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</si>
  <si>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</si>
  <si>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</si>
  <si>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</si>
  <si>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</si>
  <si>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</si>
  <si>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</si>
  <si>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</si>
  <si>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</si>
  <si>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</si>
  <si>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</si>
  <si>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</si>
  <si>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</si>
  <si>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</si>
  <si>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</si>
  <si>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</si>
  <si>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</si>
  <si>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</si>
  <si>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</si>
  <si>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</si>
  <si>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</si>
  <si>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</si>
  <si>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</si>
  <si>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</si>
  <si>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</si>
  <si>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</si>
  <si>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</si>
  <si>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</si>
  <si>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</si>
  <si>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</si>
  <si>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</si>
  <si>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</si>
  <si>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</si>
  <si>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</si>
  <si>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</si>
  <si>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</si>
  <si>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</si>
  <si>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</si>
  <si>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</si>
  <si>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</si>
  <si>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</si>
  <si>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</si>
  <si>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</si>
  <si>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</si>
  <si>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</si>
  <si>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</si>
  <si>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</si>
  <si>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</si>
  <si>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</si>
  <si>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</si>
  <si>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</si>
  <si>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</si>
  <si>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</si>
  <si>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</si>
  <si>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</si>
  <si>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</si>
  <si>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</si>
  <si>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</si>
  <si>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</si>
  <si>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</si>
  <si>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</si>
  <si>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</si>
  <si>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</si>
  <si>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</si>
  <si>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</si>
  <si>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</si>
  <si>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</si>
  <si>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</si>
  <si>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</si>
  <si>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</si>
  <si>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</si>
  <si>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</si>
  <si>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</si>
  <si>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</si>
  <si>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</si>
  <si>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</si>
  <si>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</si>
  <si>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</si>
  <si>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</si>
  <si>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</si>
  <si>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</si>
  <si>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</si>
  <si>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</si>
  <si>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</si>
  <si>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</si>
  <si>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</si>
  <si>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</si>
  <si>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</si>
  <si>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</si>
  <si>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</si>
  <si>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</si>
  <si>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</si>
  <si>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</si>
  <si>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</si>
  <si>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</si>
  <si>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</si>
  <si>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</si>
  <si>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</si>
  <si>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</si>
  <si>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</si>
  <si>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</si>
  <si>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</si>
  <si>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</si>
  <si>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</si>
  <si>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</si>
  <si>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</si>
  <si>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</si>
  <si>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</si>
  <si>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</si>
  <si>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</si>
  <si>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</si>
  <si>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</si>
  <si>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</si>
  <si>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</si>
  <si>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</si>
  <si>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</si>
  <si>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</si>
  <si>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</si>
  <si>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</si>
  <si>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</si>
  <si>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</si>
  <si>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</si>
  <si>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</si>
  <si>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</si>
  <si>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</si>
  <si>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</si>
  <si>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</si>
  <si>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</si>
  <si>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</si>
  <si>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</si>
  <si>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</si>
  <si>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</si>
  <si>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</si>
  <si>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</si>
  <si>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</si>
  <si>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</si>
  <si>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</si>
  <si>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</si>
  <si>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</si>
  <si>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</si>
  <si>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</si>
  <si>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</si>
  <si>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</si>
  <si>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</si>
  <si>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</si>
  <si>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</si>
  <si>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</si>
  <si>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</si>
  <si>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</si>
  <si>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</si>
  <si>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</si>
  <si>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</si>
  <si>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</si>
  <si>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</si>
  <si>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</si>
  <si>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</si>
  <si>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</si>
  <si>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</si>
  <si>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</si>
  <si>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</si>
  <si>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</si>
  <si>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</si>
  <si>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</si>
  <si>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</si>
  <si>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</si>
  <si>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</si>
  <si>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</si>
  <si>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</si>
  <si>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</si>
  <si>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</si>
  <si>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</si>
  <si>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</si>
  <si>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</si>
  <si>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</si>
  <si>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</si>
  <si>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</si>
  <si>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</si>
  <si>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</si>
  <si>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</si>
  <si>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</si>
  <si>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</si>
  <si>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</si>
  <si>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</si>
  <si>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</si>
  <si>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</si>
  <si>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</si>
  <si>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</si>
  <si>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</si>
  <si>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</si>
  <si>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</si>
  <si>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</si>
  <si>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</si>
  <si>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</si>
  <si>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</si>
  <si>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</si>
  <si>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</si>
  <si>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</si>
  <si>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</si>
  <si>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</si>
  <si>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</si>
  <si>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</si>
  <si>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</si>
  <si>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</si>
  <si>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</si>
  <si>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</si>
  <si>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</si>
  <si>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</si>
  <si>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</si>
  <si>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</si>
  <si>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</si>
  <si>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</si>
  <si>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</si>
  <si>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</si>
  <si>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</si>
  <si>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</si>
  <si>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</si>
  <si>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</si>
  <si>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</si>
  <si>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</si>
  <si>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</si>
  <si>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</si>
  <si>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</si>
  <si>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</si>
  <si>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</si>
  <si>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</si>
  <si>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</si>
  <si>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</si>
  <si>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</si>
  <si>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</si>
  <si>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</si>
  <si>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</si>
  <si>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</si>
  <si>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</si>
  <si>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</si>
  <si>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</si>
  <si>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</si>
  <si>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</si>
  <si>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</si>
  <si>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</si>
  <si>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</si>
  <si>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</si>
  <si>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</si>
  <si>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</si>
  <si>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</si>
  <si>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</si>
  <si>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</si>
  <si>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</si>
  <si>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</si>
  <si>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</si>
  <si>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</si>
  <si>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</si>
  <si>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</si>
  <si>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</si>
  <si>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</si>
  <si>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</si>
  <si>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</si>
  <si>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</si>
  <si>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</si>
  <si>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</si>
  <si>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</si>
  <si>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</si>
  <si>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</si>
  <si>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</si>
  <si>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</si>
  <si>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</si>
  <si>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</si>
  <si>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</si>
  <si>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</si>
  <si>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</si>
  <si>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</si>
  <si>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</si>
  <si>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</si>
  <si>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</si>
  <si>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</si>
  <si>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</si>
  <si>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</si>
  <si>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</si>
  <si>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</si>
  <si>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</si>
  <si>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</si>
  <si>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</si>
  <si>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</si>
  <si>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</si>
  <si>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</si>
  <si>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</si>
  <si>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</si>
  <si>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</si>
  <si>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</si>
  <si>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</si>
  <si>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</si>
  <si>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</si>
  <si>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</si>
  <si>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</si>
  <si>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</si>
  <si>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</si>
  <si>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</si>
  <si>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</si>
  <si>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</si>
  <si>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</si>
  <si>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</si>
  <si>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</si>
  <si>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</si>
  <si>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</si>
  <si>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</si>
  <si>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</si>
  <si>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</si>
  <si>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</si>
  <si>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</si>
  <si>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</si>
  <si>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</si>
  <si>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</si>
  <si>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</si>
  <si>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</si>
  <si>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</si>
  <si>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</si>
  <si>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</si>
  <si>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</si>
  <si>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</si>
  <si>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</si>
  <si>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</si>
  <si>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</si>
  <si>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</si>
  <si>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</si>
  <si>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</si>
  <si>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</si>
  <si>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</si>
  <si>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</si>
  <si>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</si>
  <si>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</si>
  <si>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</si>
  <si>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</si>
  <si>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</si>
  <si>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</si>
  <si>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</si>
  <si>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</si>
  <si>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</si>
  <si>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</si>
  <si>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</si>
  <si>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</si>
  <si>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</si>
  <si>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</si>
  <si>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</si>
  <si>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</si>
  <si>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</si>
  <si>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</si>
  <si>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</si>
  <si>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</si>
  <si>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</si>
  <si>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</si>
  <si>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</si>
  <si>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</si>
  <si>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</si>
  <si>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</si>
  <si>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</si>
  <si>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</si>
  <si>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</si>
  <si>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</si>
  <si>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</si>
  <si>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</si>
  <si>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</si>
  <si>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</si>
  <si>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</si>
  <si>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</si>
  <si>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</si>
  <si>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</si>
  <si>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</si>
  <si>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</si>
  <si>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</si>
  <si>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</si>
  <si>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</si>
  <si>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</si>
  <si>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</si>
  <si>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</si>
  <si>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</si>
  <si>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</si>
  <si>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</si>
  <si>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</si>
  <si>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</si>
  <si>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</si>
  <si>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</si>
  <si>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</si>
  <si>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</si>
  <si>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</si>
  <si>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</si>
  <si>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</si>
  <si>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</si>
  <si>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</si>
  <si>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</si>
  <si>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</si>
  <si>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</si>
  <si>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</si>
  <si>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</si>
  <si>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</si>
  <si>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</si>
  <si>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</si>
  <si>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</si>
  <si>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</si>
  <si>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</si>
  <si>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</si>
  <si>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</si>
  <si>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</si>
  <si>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</si>
  <si>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</si>
  <si>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</si>
  <si>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</si>
  <si>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</si>
  <si>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</si>
  <si>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</si>
  <si>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</si>
  <si>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</si>
  <si>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</si>
  <si>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</si>
  <si>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</si>
  <si>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</si>
  <si>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</si>
  <si>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</si>
  <si>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</si>
  <si>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</si>
  <si>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</si>
  <si>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</si>
  <si>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</si>
  <si>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</si>
  <si>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</si>
  <si>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</si>
  <si>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</si>
  <si>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</si>
  <si>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</si>
  <si>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</si>
  <si>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</si>
  <si>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</si>
  <si>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</si>
  <si>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</si>
  <si>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</si>
  <si>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</si>
  <si>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</si>
  <si>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</si>
  <si>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</si>
  <si>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</si>
  <si>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</si>
  <si>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</si>
  <si>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</si>
  <si>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</si>
  <si>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</si>
  <si>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</si>
  <si>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</si>
  <si>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</si>
  <si>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</si>
  <si>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</si>
  <si>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</si>
  <si>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</si>
  <si>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</si>
  <si>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</si>
  <si>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</si>
  <si>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</si>
  <si>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</si>
  <si>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</si>
  <si>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</si>
  <si>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</si>
  <si>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</si>
  <si>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</si>
  <si>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</si>
  <si>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</si>
  <si>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</si>
  <si>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</si>
  <si>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</si>
  <si>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</si>
  <si>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</si>
  <si>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</si>
  <si>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</si>
  <si>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</si>
  <si>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</si>
  <si>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</si>
  <si>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</si>
  <si>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</si>
  <si>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</si>
  <si>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</si>
  <si>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</si>
  <si>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</si>
  <si>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</si>
  <si>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</si>
  <si>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</si>
  <si>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</si>
  <si>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</si>
  <si>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</si>
  <si>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</si>
  <si>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</si>
  <si>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</si>
  <si>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</si>
  <si>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</si>
  <si>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</si>
  <si>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</si>
  <si>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</si>
  <si>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</si>
  <si>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</si>
  <si>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</si>
  <si>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</si>
  <si>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</si>
  <si>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</si>
  <si>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</si>
  <si>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</si>
  <si>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</si>
  <si>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</si>
  <si>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</si>
  <si>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</si>
  <si>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</si>
  <si>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</si>
  <si>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</si>
  <si>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</si>
  <si>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</si>
  <si>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</si>
  <si>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</si>
  <si>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</si>
  <si>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</si>
  <si>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</si>
  <si>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</si>
  <si>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</si>
  <si>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</si>
  <si>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</si>
  <si>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</si>
  <si>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</si>
  <si>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</si>
  <si>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</si>
  <si>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</si>
  <si>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</si>
  <si>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</si>
  <si>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</si>
  <si>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</si>
  <si>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</si>
  <si>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</si>
  <si>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</si>
  <si>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</si>
  <si>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</si>
  <si>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</si>
  <si>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</si>
  <si>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</si>
  <si>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</si>
  <si>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</si>
  <si>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</si>
  <si>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</si>
  <si>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</si>
  <si>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</si>
  <si>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</si>
  <si>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</si>
  <si>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</si>
  <si>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</si>
  <si>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</si>
  <si>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</si>
  <si>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</si>
  <si>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</si>
  <si>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</si>
  <si>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</si>
  <si>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</si>
  <si>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</si>
  <si>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</si>
  <si>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</si>
  <si>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</si>
  <si>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</si>
  <si>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</si>
  <si>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</si>
  <si>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</si>
  <si>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</si>
  <si>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</si>
  <si>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</si>
  <si>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</si>
  <si>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</si>
  <si>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</si>
  <si>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</si>
  <si>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</si>
  <si>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</si>
  <si>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</si>
  <si>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</si>
  <si>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</si>
  <si>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</si>
  <si>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</si>
  <si>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</si>
  <si>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</si>
  <si>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</si>
  <si>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</si>
  <si>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</si>
  <si>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</si>
  <si>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</si>
  <si>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</si>
  <si>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</si>
  <si>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</si>
  <si>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</si>
  <si>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</si>
  <si>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</si>
  <si>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</si>
  <si>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</si>
  <si>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</si>
  <si>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</si>
  <si>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</si>
  <si>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</si>
  <si>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</si>
  <si>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</si>
  <si>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</si>
  <si>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</si>
  <si>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</si>
  <si>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</si>
  <si>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</si>
  <si>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</si>
  <si>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</si>
  <si>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</si>
  <si>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</si>
  <si>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</si>
  <si>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</si>
  <si>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</si>
  <si>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</si>
  <si>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</si>
  <si>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</si>
  <si>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</si>
  <si>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</si>
  <si>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</si>
  <si>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</si>
  <si>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</si>
  <si>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</si>
  <si>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</si>
  <si>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</si>
  <si>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</si>
  <si>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</si>
  <si>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</si>
  <si>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</si>
  <si>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</si>
  <si>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</si>
  <si>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</si>
  <si>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</si>
  <si>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</si>
  <si>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</si>
  <si>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</si>
  <si>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</si>
  <si>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</si>
  <si>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</si>
  <si>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</si>
  <si>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</si>
  <si>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</si>
  <si>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</si>
  <si>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</si>
  <si>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</si>
  <si>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</si>
  <si>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</si>
  <si>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</si>
  <si>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</si>
  <si>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</si>
  <si>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</si>
  <si>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</si>
  <si>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</si>
  <si>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</si>
  <si>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</si>
  <si>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</si>
  <si>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</si>
  <si>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</si>
  <si>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</si>
  <si>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</si>
  <si>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</si>
  <si>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</si>
  <si>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</si>
  <si>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</si>
  <si>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</si>
  <si>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</si>
  <si>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</si>
  <si>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</si>
  <si>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</si>
  <si>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</si>
  <si>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</si>
  <si>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</si>
  <si>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</si>
  <si>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</si>
  <si>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</si>
  <si>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</si>
  <si>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</si>
  <si>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</si>
  <si>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</si>
  <si>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</si>
  <si>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</si>
  <si>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</si>
  <si>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</si>
  <si>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</si>
  <si>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</si>
  <si>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</si>
  <si>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</si>
  <si>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</si>
  <si>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</si>
  <si>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</si>
  <si>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</si>
  <si>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</si>
  <si>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</si>
  <si>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</si>
  <si>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</si>
  <si>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</si>
  <si>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</si>
  <si>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</si>
  <si>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</si>
  <si>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</si>
  <si>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</si>
  <si>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</si>
  <si>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</si>
  <si>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</si>
  <si>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</si>
  <si>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</si>
  <si>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</si>
  <si>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</si>
  <si>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</si>
  <si>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</si>
  <si>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</si>
  <si>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</si>
  <si>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</si>
  <si>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</si>
  <si>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</si>
  <si>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</si>
  <si>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</si>
  <si>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</si>
  <si>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</si>
  <si>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</si>
  <si>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</si>
  <si>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</si>
  <si>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</si>
  <si>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</si>
  <si>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</si>
  <si>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</si>
  <si>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</si>
  <si>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</si>
  <si>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</si>
  <si>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</si>
  <si>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</si>
  <si>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</si>
  <si>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</si>
  <si>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</si>
  <si>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</si>
  <si>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</si>
  <si>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</si>
  <si>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</si>
  <si>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</si>
  <si>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</si>
  <si>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</si>
  <si>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</si>
  <si>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</si>
  <si>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</si>
  <si>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</si>
  <si>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</si>
  <si>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</si>
  <si>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</si>
  <si>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</si>
  <si>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</si>
  <si>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</si>
  <si>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</si>
  <si>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</si>
  <si>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</si>
  <si>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</si>
  <si>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</si>
  <si>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</si>
  <si>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</si>
  <si>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</si>
  <si>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</si>
  <si>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</si>
  <si>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</si>
  <si>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</si>
  <si>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</si>
  <si>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</si>
  <si>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</si>
  <si>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</si>
  <si>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</si>
  <si>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</si>
  <si>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</si>
  <si>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</si>
  <si>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</si>
  <si>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</si>
  <si>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</si>
  <si>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</si>
  <si>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</si>
  <si>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</si>
  <si>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</si>
  <si>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</si>
  <si>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</si>
  <si>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</si>
  <si>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</si>
  <si>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</si>
  <si>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</si>
  <si>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</si>
  <si>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</si>
  <si>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</si>
  <si>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</si>
  <si>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</si>
  <si>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</si>
  <si>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</si>
  <si>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</si>
  <si>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</si>
  <si>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</si>
  <si>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</si>
  <si>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</si>
  <si>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</si>
  <si>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</si>
  <si>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</si>
  <si>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</si>
  <si>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</si>
  <si>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</si>
  <si>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</si>
  <si>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</si>
  <si>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</si>
  <si>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</si>
  <si>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</si>
  <si>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</si>
  <si>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</si>
  <si>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</si>
  <si>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</si>
  <si>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</si>
  <si>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</si>
  <si>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</si>
  <si>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</si>
  <si>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</si>
  <si>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</si>
  <si>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</si>
  <si>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</si>
  <si>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</si>
  <si>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</si>
  <si>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</si>
  <si>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</si>
  <si>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</si>
  <si>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</si>
  <si>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</si>
  <si>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</si>
  <si>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</si>
  <si>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</si>
  <si>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</si>
  <si>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</si>
  <si>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</si>
  <si>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</si>
  <si>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</si>
  <si>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</si>
  <si>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</si>
  <si>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</si>
  <si>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</si>
  <si>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</si>
  <si>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</si>
  <si>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</si>
  <si>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</si>
  <si>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</si>
  <si>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</si>
  <si>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</si>
  <si>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</si>
  <si>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</si>
  <si>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</si>
  <si>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</si>
  <si>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</si>
  <si>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</si>
  <si>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</si>
  <si>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</si>
  <si>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</si>
  <si>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</si>
  <si>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</si>
  <si>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</si>
  <si>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</si>
  <si>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</si>
  <si>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</si>
  <si>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</si>
  <si>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</si>
  <si>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</si>
  <si>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</si>
  <si>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</si>
  <si>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</si>
  <si>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</si>
  <si>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</si>
  <si>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</si>
  <si>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</si>
  <si>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</si>
  <si>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</si>
  <si>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</si>
  <si>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</si>
  <si>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</si>
  <si>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</si>
  <si>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</si>
  <si>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</si>
  <si>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</si>
  <si>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</si>
  <si>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</si>
  <si>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</si>
  <si>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</si>
  <si>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</si>
  <si>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</si>
  <si>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</si>
  <si>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</si>
  <si>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</si>
  <si>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</si>
  <si>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</si>
  <si>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</si>
  <si>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</si>
  <si>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</si>
  <si>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</si>
  <si>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</si>
  <si>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</si>
  <si>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</si>
  <si>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</si>
  <si>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</si>
  <si>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</si>
  <si>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</si>
  <si>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</si>
  <si>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</si>
  <si>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</si>
  <si>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</si>
  <si>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</si>
  <si>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</si>
  <si>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</si>
  <si>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</si>
  <si>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</si>
  <si>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</si>
  <si>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</si>
  <si>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</si>
  <si>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</si>
  <si>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</si>
  <si>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</si>
  <si>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</si>
  <si>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</si>
  <si>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</si>
  <si>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</si>
  <si>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</si>
  <si>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</si>
  <si>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</si>
  <si>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</si>
  <si>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</si>
  <si>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</si>
  <si>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</si>
  <si>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</si>
  <si>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</si>
  <si>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</si>
  <si>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</si>
  <si>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</si>
  <si>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</si>
  <si>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</si>
  <si>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</si>
  <si>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</si>
  <si>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</si>
  <si>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</si>
  <si>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</si>
  <si>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</si>
  <si>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</si>
  <si>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</si>
  <si>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</si>
  <si>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</si>
  <si>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</si>
  <si>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</si>
  <si>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</si>
  <si>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</si>
  <si>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</si>
  <si>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</si>
  <si>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</si>
  <si>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</si>
  <si>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</si>
  <si>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</si>
  <si>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</si>
  <si>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</si>
  <si>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</si>
  <si>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</si>
  <si>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</si>
  <si>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</si>
  <si>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</si>
  <si>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</si>
  <si>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</si>
  <si>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</si>
  <si>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</si>
  <si>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</si>
  <si>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</si>
  <si>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</si>
  <si>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</si>
  <si>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</si>
  <si>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</si>
  <si>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</si>
  <si>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</si>
  <si>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</si>
  <si>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</si>
  <si>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</si>
  <si>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</si>
  <si>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</si>
  <si>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</si>
  <si>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</si>
  <si>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</si>
  <si>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</si>
  <si>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</si>
  <si>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</si>
  <si>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</si>
  <si>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</si>
  <si>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</si>
  <si>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</si>
  <si>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</si>
  <si>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</si>
  <si>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</si>
  <si>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</si>
  <si>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</si>
  <si>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</si>
  <si>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</si>
  <si>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</si>
  <si>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</si>
  <si>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</si>
  <si>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</si>
  <si>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</si>
  <si>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</si>
  <si>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</si>
  <si>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</si>
  <si>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</si>
  <si>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</si>
  <si>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</si>
  <si>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</si>
  <si>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</si>
  <si>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</si>
  <si>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</si>
  <si>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</si>
  <si>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</si>
  <si>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</si>
  <si>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</si>
  <si>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</si>
  <si>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</si>
  <si>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</si>
  <si>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</si>
  <si>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</si>
  <si>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</si>
  <si>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</si>
  <si>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</si>
  <si>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</si>
  <si>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</si>
  <si>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</si>
  <si>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</si>
  <si>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</si>
  <si>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</si>
  <si>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</si>
  <si>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</si>
  <si>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</si>
  <si>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</si>
  <si>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</si>
  <si>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</si>
  <si>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</si>
  <si>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</si>
  <si>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</si>
  <si>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</si>
  <si>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</si>
  <si>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</si>
  <si>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</si>
  <si>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</si>
  <si>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</si>
  <si>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</si>
  <si>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</si>
  <si>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</si>
  <si>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</si>
  <si>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</si>
  <si>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</si>
  <si>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</si>
  <si>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</si>
  <si>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</si>
  <si>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</si>
  <si>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</si>
  <si>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</si>
  <si>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</si>
  <si>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</si>
  <si>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</si>
  <si>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</si>
  <si>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</si>
  <si>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</si>
  <si>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</si>
  <si>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</si>
  <si>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</si>
  <si>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</si>
  <si>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</si>
  <si>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</si>
  <si>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</si>
  <si>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</si>
  <si>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</si>
  <si>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</si>
  <si>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</si>
  <si>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</si>
  <si>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</si>
  <si>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</si>
  <si>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</si>
  <si>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</si>
  <si>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</si>
  <si>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</si>
  <si>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</si>
  <si>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</si>
  <si>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</si>
  <si>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</si>
  <si>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</si>
  <si>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</si>
  <si>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</si>
  <si>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</si>
  <si>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</si>
  <si>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</si>
  <si>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</si>
  <si>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</si>
  <si>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</si>
  <si>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</si>
  <si>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</si>
  <si>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</si>
  <si>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</si>
  <si>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</si>
  <si>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</si>
  <si>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</si>
  <si>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</si>
  <si>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</si>
  <si>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</si>
  <si>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</si>
  <si>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</si>
  <si>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</si>
  <si>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</si>
  <si>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</si>
  <si>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</si>
  <si>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</si>
  <si>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</si>
  <si>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</si>
  <si>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</si>
  <si>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</si>
  <si>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</si>
  <si>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</si>
  <si>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</si>
  <si>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</si>
  <si>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</si>
  <si>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</si>
  <si>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</si>
  <si>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</si>
  <si>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</si>
  <si>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</si>
  <si>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</si>
  <si>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</si>
  <si>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</si>
  <si>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</si>
  <si>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</si>
  <si>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</si>
  <si>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</si>
  <si>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</si>
  <si>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</si>
  <si>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</si>
  <si>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</si>
  <si>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</si>
  <si>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</si>
  <si>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</si>
  <si>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</si>
  <si>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</si>
  <si>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</si>
  <si>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</si>
  <si>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</si>
  <si>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</si>
  <si>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</si>
  <si>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</si>
  <si>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</si>
  <si>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</si>
  <si>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</si>
  <si>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</si>
  <si>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</si>
  <si>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</si>
  <si>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</si>
  <si>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</si>
  <si>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</si>
  <si>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</si>
  <si>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</si>
  <si>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</si>
  <si>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</si>
  <si>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</si>
  <si>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</si>
  <si>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</si>
  <si>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</si>
  <si>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</si>
  <si>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</si>
  <si>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</si>
  <si>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</si>
  <si>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</si>
  <si>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</si>
  <si>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</si>
  <si>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</si>
  <si>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</si>
  <si>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</si>
  <si>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</si>
  <si>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</si>
  <si>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</si>
  <si>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</si>
  <si>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</si>
  <si>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</si>
  <si>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</si>
  <si>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</si>
  <si>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</si>
  <si>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</si>
  <si>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</si>
  <si>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</si>
  <si>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</si>
  <si>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</si>
  <si>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</si>
  <si>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</si>
  <si>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</si>
  <si>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</si>
  <si>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</si>
  <si>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</si>
  <si>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</si>
  <si>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</si>
  <si>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</si>
  <si>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</si>
  <si>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</si>
  <si>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</si>
  <si>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</si>
  <si>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</si>
  <si>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</si>
  <si>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</si>
  <si>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</si>
  <si>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</si>
  <si>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</si>
  <si>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</si>
  <si>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</si>
  <si>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</si>
  <si>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</si>
  <si>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</si>
  <si>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</si>
  <si>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</si>
  <si>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</si>
  <si>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</si>
  <si>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</si>
  <si>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</si>
  <si>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</si>
  <si>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</si>
  <si>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</si>
  <si>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</si>
  <si>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</si>
  <si>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</si>
  <si>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</si>
  <si>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</si>
  <si>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</si>
  <si>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</si>
  <si>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</si>
  <si>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</si>
  <si>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</si>
  <si>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</si>
  <si>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</si>
  <si>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</si>
  <si>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</si>
  <si>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</si>
  <si>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</si>
  <si>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</si>
  <si>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</si>
  <si>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</si>
  <si>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</si>
  <si>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</si>
  <si>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</si>
  <si>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</si>
  <si>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</si>
  <si>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</si>
  <si>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</si>
  <si>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</si>
  <si>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</si>
  <si>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</si>
  <si>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</si>
  <si>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</si>
  <si>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</si>
  <si>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</si>
  <si>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</si>
  <si>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</si>
  <si>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</si>
  <si>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</si>
  <si>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</si>
  <si>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</si>
  <si>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</si>
  <si>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</si>
  <si>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</si>
  <si>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</si>
  <si>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</si>
  <si>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</si>
  <si>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</si>
  <si>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</si>
  <si>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</si>
  <si>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</si>
  <si>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</si>
  <si>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</si>
  <si>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</si>
  <si>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</si>
  <si>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</si>
  <si>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</si>
  <si>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</si>
  <si>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</si>
  <si>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</si>
  <si>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</si>
  <si>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</si>
  <si>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</si>
  <si>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</si>
  <si>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</si>
  <si>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</si>
  <si>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</si>
  <si>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</si>
  <si>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</si>
  <si>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</si>
  <si>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</si>
  <si>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</si>
  <si>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</si>
  <si>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</si>
  <si>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</si>
  <si>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</si>
  <si>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</si>
  <si>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</si>
  <si>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</si>
  <si>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</si>
  <si>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</si>
  <si>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</si>
  <si>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</si>
  <si>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</si>
  <si>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</si>
  <si>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</si>
  <si>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</si>
  <si>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</si>
  <si>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</si>
  <si>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</si>
  <si>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</si>
  <si>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</si>
  <si>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</si>
  <si>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</si>
  <si>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</si>
  <si>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</si>
  <si>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</si>
  <si>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</si>
  <si>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</si>
  <si>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</si>
  <si>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</si>
  <si>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</si>
  <si>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</si>
  <si>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</si>
  <si>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</si>
  <si>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</si>
  <si>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</si>
  <si>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</si>
  <si>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</si>
  <si>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</si>
  <si>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</si>
  <si>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</si>
  <si>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</si>
  <si>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</si>
  <si>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</si>
  <si>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</si>
  <si>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</si>
  <si>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</si>
  <si>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</si>
  <si>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</si>
  <si>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</si>
  <si>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</si>
  <si>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</si>
  <si>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</si>
  <si>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</si>
  <si>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</si>
  <si>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</si>
  <si>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</si>
  <si>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</si>
  <si>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</si>
  <si>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</si>
  <si>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</si>
  <si>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</si>
  <si>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</si>
  <si>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</si>
  <si>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</si>
  <si>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</si>
  <si>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</si>
  <si>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</si>
  <si>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</si>
  <si>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</si>
  <si>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</si>
  <si>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</si>
  <si>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</si>
  <si>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</si>
  <si>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</si>
  <si>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</si>
  <si>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</si>
  <si>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</si>
  <si>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</si>
  <si>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</si>
  <si>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</si>
  <si>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</si>
  <si>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</si>
  <si>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</si>
  <si>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</si>
  <si>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</si>
  <si>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</si>
  <si>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</si>
  <si>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</si>
  <si>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</si>
  <si>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</si>
  <si>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</si>
  <si>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</si>
  <si>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</si>
  <si>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</si>
  <si>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</si>
  <si>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</si>
  <si>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</si>
  <si>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</si>
  <si>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</si>
  <si>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</si>
  <si>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</si>
  <si>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</si>
  <si>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</si>
  <si>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</si>
  <si>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</si>
  <si>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</si>
  <si>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</si>
  <si>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</si>
  <si>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</si>
  <si>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</si>
  <si>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</si>
  <si>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</si>
  <si>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</si>
  <si>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</si>
  <si>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</si>
  <si>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</si>
  <si>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</si>
  <si>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</si>
  <si>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</si>
  <si>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</si>
  <si>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</si>
  <si>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</si>
  <si>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</si>
  <si>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</si>
  <si>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</si>
  <si>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</si>
  <si>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</si>
  <si>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</si>
  <si>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</si>
  <si>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</si>
  <si>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</si>
  <si>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</si>
  <si>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</si>
  <si>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</si>
  <si>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</si>
  <si>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</si>
  <si>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</si>
  <si>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</si>
  <si>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</si>
  <si>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</si>
  <si>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</si>
  <si>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</si>
  <si>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</si>
  <si>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</si>
  <si>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</si>
  <si>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</si>
  <si>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</si>
  <si>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</si>
  <si>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</si>
  <si>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</si>
  <si>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</si>
  <si>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</si>
  <si>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</si>
  <si>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</si>
  <si>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</si>
  <si>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</si>
  <si>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</si>
  <si>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</si>
  <si>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</si>
  <si>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</si>
  <si>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</si>
  <si>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</si>
  <si>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</si>
  <si>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</si>
  <si>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</si>
  <si>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</si>
  <si>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</si>
  <si>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</si>
  <si>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</si>
  <si>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</si>
  <si>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</si>
  <si>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</si>
  <si>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</si>
  <si>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</si>
  <si>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</si>
  <si>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</si>
  <si>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</si>
  <si>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</si>
  <si>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</si>
  <si>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</si>
  <si>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</si>
  <si>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</si>
  <si>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</si>
  <si>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</si>
  <si>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</si>
  <si>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</si>
  <si>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</si>
  <si>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</si>
  <si>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</si>
  <si>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</si>
  <si>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</si>
  <si>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</si>
  <si>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</si>
  <si>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</si>
  <si>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</si>
  <si>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</si>
  <si>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</si>
  <si>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</si>
  <si>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</si>
  <si>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</si>
  <si>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</si>
  <si>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</si>
  <si>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</si>
  <si>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</si>
  <si>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</si>
  <si>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</si>
  <si>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</si>
  <si>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</si>
  <si>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</si>
  <si>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</si>
  <si>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</si>
  <si>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</si>
  <si>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</si>
  <si>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</si>
  <si>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</si>
  <si>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</si>
  <si>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</si>
  <si>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</si>
  <si>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</si>
  <si>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</si>
  <si>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</si>
  <si>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</si>
  <si>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</si>
  <si>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</si>
  <si>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</si>
  <si>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</si>
  <si>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</si>
  <si>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</si>
  <si>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</si>
  <si>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</si>
  <si>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</si>
  <si>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</si>
  <si>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</si>
  <si>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</si>
  <si>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</si>
  <si>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</si>
  <si>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</si>
  <si>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</si>
  <si>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</si>
  <si>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</si>
  <si>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</si>
  <si>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</si>
  <si>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</si>
  <si>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</si>
  <si>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</si>
  <si>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</si>
  <si>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</si>
  <si>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</si>
  <si>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</si>
  <si>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</si>
  <si>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</si>
  <si>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</si>
  <si>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</si>
  <si>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</si>
  <si>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</si>
  <si>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</si>
  <si>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</si>
  <si>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</si>
  <si>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</si>
  <si>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</si>
  <si>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</si>
  <si>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</si>
  <si>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</si>
  <si>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</si>
  <si>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</si>
  <si>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</si>
  <si>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</si>
  <si>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</si>
  <si>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</si>
  <si>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</si>
  <si>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</si>
  <si>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</si>
  <si>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</si>
  <si>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</si>
  <si>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</si>
  <si>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</si>
  <si>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</si>
  <si>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</si>
  <si>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</si>
  <si>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</si>
  <si>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</si>
  <si>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</si>
  <si>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</si>
  <si>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</si>
  <si>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</si>
  <si>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</si>
  <si>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</si>
  <si>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</si>
  <si>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</si>
  <si>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</si>
  <si>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</si>
  <si>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</si>
  <si>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</si>
  <si>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</si>
  <si>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</si>
  <si>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</si>
  <si>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</si>
  <si>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</si>
  <si>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</si>
  <si>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</si>
  <si>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</si>
  <si>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</si>
  <si>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</si>
  <si>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</si>
  <si>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</si>
  <si>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</si>
  <si>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</si>
  <si>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</si>
  <si>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</si>
  <si>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</si>
  <si>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</si>
  <si>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</si>
  <si>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</si>
  <si>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</si>
  <si>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</si>
  <si>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</si>
  <si>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</si>
  <si>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</si>
  <si>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</si>
  <si>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</si>
  <si>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</si>
  <si>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</si>
  <si>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</si>
  <si>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</si>
  <si>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</si>
  <si>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</si>
  <si>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</si>
  <si>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</si>
  <si>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</si>
  <si>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</si>
  <si>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</si>
  <si>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</si>
  <si>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</si>
  <si>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</si>
  <si>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</si>
  <si>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</si>
  <si>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</si>
  <si>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</si>
  <si>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</si>
  <si>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</si>
  <si>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</si>
  <si>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</si>
  <si>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</si>
  <si>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</si>
  <si>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</si>
  <si>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</si>
  <si>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</si>
  <si>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</si>
  <si>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</si>
  <si>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</si>
  <si>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</si>
  <si>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</si>
  <si>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</si>
  <si>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</si>
  <si>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</si>
  <si>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</si>
  <si>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</si>
  <si>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</si>
  <si>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</si>
  <si>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</si>
  <si>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</si>
  <si>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</si>
  <si>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</si>
  <si>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</si>
  <si>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</si>
  <si>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</si>
  <si>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</si>
  <si>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</si>
  <si>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</si>
  <si>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</si>
  <si>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</si>
  <si>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</si>
  <si>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</si>
  <si>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</si>
  <si>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</si>
  <si>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</si>
  <si>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</si>
  <si>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</si>
  <si>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</si>
  <si>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</si>
  <si>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</si>
  <si>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</si>
  <si>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</si>
  <si>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</si>
  <si>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</si>
  <si>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</si>
  <si>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</si>
  <si>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</si>
  <si>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</si>
  <si>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</si>
  <si>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</si>
  <si>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</si>
  <si>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</si>
  <si>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</si>
  <si>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</si>
  <si>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</si>
  <si>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</si>
  <si>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</si>
  <si>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</si>
  <si>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</si>
  <si>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</si>
  <si>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</si>
  <si>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</si>
  <si>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</si>
  <si>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</si>
  <si>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</si>
  <si>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</si>
  <si>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</si>
  <si>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</si>
  <si>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</si>
  <si>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</si>
  <si>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</si>
  <si>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</si>
  <si>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</si>
  <si>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</si>
  <si>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</si>
  <si>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</si>
  <si>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</si>
  <si>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</si>
  <si>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</si>
  <si>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</si>
  <si>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</si>
  <si>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</si>
  <si>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</si>
  <si>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</si>
  <si>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</si>
  <si>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</si>
  <si>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</si>
  <si>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</si>
  <si>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</si>
  <si>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</si>
  <si>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</si>
  <si>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</si>
  <si>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</si>
  <si>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</si>
  <si>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</si>
  <si>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</si>
  <si>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</si>
  <si>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</si>
  <si>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</si>
  <si>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</si>
  <si>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</si>
  <si>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</si>
  <si>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</si>
  <si>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</si>
  <si>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</si>
  <si>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</si>
  <si>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</si>
  <si>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</si>
  <si>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</si>
  <si>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</si>
  <si>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</si>
  <si>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</si>
  <si>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</si>
  <si>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</si>
  <si>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</si>
  <si>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</si>
  <si>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</si>
  <si>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</si>
  <si>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</si>
  <si>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</si>
  <si>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</si>
  <si>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</si>
  <si>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</si>
  <si>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</si>
  <si>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</si>
  <si>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</si>
  <si>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</si>
  <si>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</si>
  <si>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</si>
  <si>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</si>
  <si>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</si>
  <si>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</si>
  <si>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</si>
  <si>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</si>
  <si>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</si>
  <si>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</si>
  <si>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</si>
  <si>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</si>
  <si>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</si>
  <si>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</si>
  <si>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</si>
  <si>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</si>
  <si>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</si>
  <si>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</si>
  <si>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</si>
  <si>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</si>
  <si>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</si>
  <si>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</si>
  <si>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</si>
  <si>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</si>
  <si>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</si>
  <si>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</si>
  <si>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</si>
  <si>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</si>
  <si>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</si>
  <si>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</si>
  <si>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</si>
  <si>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</si>
  <si>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</si>
  <si>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</si>
  <si>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</si>
  <si>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</si>
  <si>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</si>
  <si>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</si>
  <si>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</si>
  <si>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</si>
  <si>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</si>
  <si>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</si>
  <si>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</si>
  <si>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</si>
  <si>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</si>
  <si>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</si>
  <si>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</si>
  <si>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</si>
  <si>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</si>
  <si>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</si>
  <si>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</si>
  <si>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</si>
  <si>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</si>
  <si>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</si>
  <si>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</si>
  <si>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</si>
  <si>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</si>
  <si>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</si>
  <si>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</si>
  <si>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</si>
  <si>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</si>
  <si>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</si>
  <si>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</si>
  <si>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</si>
  <si>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</si>
  <si>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</si>
  <si>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</si>
  <si>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</si>
  <si>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</si>
  <si>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</si>
  <si>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</si>
  <si>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</si>
  <si>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</si>
  <si>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</si>
  <si>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</si>
  <si>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</si>
  <si>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</si>
  <si>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</si>
  <si>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</si>
  <si>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</si>
  <si>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</si>
  <si>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</si>
  <si>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</si>
  <si>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</si>
  <si>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</si>
  <si>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</si>
  <si>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</si>
  <si>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</si>
  <si>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</si>
  <si>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</si>
  <si>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</si>
  <si>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</si>
  <si>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</si>
  <si>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</si>
  <si>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</si>
  <si>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</si>
  <si>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</si>
  <si>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</si>
  <si>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</si>
  <si>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</si>
  <si>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</si>
  <si>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</si>
  <si>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</si>
  <si>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</si>
  <si>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</si>
  <si>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</si>
  <si>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</si>
  <si>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</si>
  <si>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</si>
  <si>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</si>
  <si>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</si>
  <si>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</si>
  <si>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</si>
  <si>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</si>
  <si>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</si>
  <si>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</si>
  <si>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</si>
  <si>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</si>
  <si>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</si>
  <si>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</si>
  <si>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</si>
  <si>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</si>
  <si>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</si>
  <si>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</si>
  <si>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</si>
  <si>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</si>
  <si>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</si>
  <si>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</si>
  <si>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</si>
  <si>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</si>
  <si>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</si>
  <si>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</si>
  <si>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</si>
  <si>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</si>
  <si>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</si>
  <si>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</si>
  <si>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</si>
  <si>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</si>
  <si>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</si>
  <si>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</si>
  <si>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</si>
  <si>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</si>
  <si>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</si>
  <si>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</si>
  <si>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</si>
  <si>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</si>
  <si>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</si>
  <si>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</si>
  <si>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</si>
  <si>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</si>
  <si>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</si>
  <si>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</si>
  <si>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</si>
  <si>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</si>
  <si>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</si>
  <si>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</si>
  <si>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</si>
  <si>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</si>
  <si>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</si>
  <si>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</si>
  <si>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</si>
  <si>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</si>
  <si>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</si>
  <si>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</si>
  <si>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</si>
  <si>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</si>
  <si>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</si>
  <si>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</si>
  <si>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</si>
  <si>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</si>
  <si>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</si>
  <si>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</si>
  <si>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</si>
  <si>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</si>
  <si>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</si>
  <si>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</si>
  <si>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</si>
  <si>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</si>
  <si>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</si>
  <si>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</si>
  <si>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</si>
  <si>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</si>
  <si>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</si>
  <si>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</si>
  <si>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</si>
  <si>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</si>
  <si>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</si>
  <si>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</si>
  <si>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</si>
  <si>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</si>
  <si>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</si>
  <si>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</si>
  <si>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</si>
  <si>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</si>
  <si>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</si>
  <si>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</si>
  <si>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</si>
  <si>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</si>
  <si>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</si>
  <si>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</si>
  <si>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</si>
  <si>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</si>
  <si>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</si>
  <si>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</si>
  <si>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</si>
  <si>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</si>
  <si>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</si>
  <si>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</si>
  <si>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</si>
  <si>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</si>
  <si>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</si>
  <si>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</si>
  <si>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</si>
  <si>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</si>
  <si>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</si>
  <si>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</si>
  <si>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</si>
  <si>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</si>
  <si>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</si>
  <si>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</si>
  <si>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</si>
  <si>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</si>
  <si>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</si>
  <si>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</si>
  <si>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</si>
  <si>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</si>
  <si>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</si>
  <si>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</si>
  <si>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</si>
  <si>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</si>
  <si>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</si>
  <si>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</si>
  <si>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</si>
  <si>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</si>
  <si>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</si>
  <si>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</si>
  <si>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</si>
  <si>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</si>
  <si>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</si>
  <si>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</si>
  <si>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</si>
  <si>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</si>
  <si>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</si>
  <si>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</si>
  <si>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</si>
  <si>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</si>
  <si>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</si>
  <si>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</si>
  <si>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</si>
  <si>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</si>
  <si>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</si>
  <si>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</si>
  <si>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</si>
  <si>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</si>
  <si>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</si>
  <si>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</si>
  <si>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</si>
  <si>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</si>
  <si>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</si>
  <si>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</si>
  <si>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</si>
  <si>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</si>
  <si>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</si>
  <si>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</si>
  <si>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</si>
  <si>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</si>
  <si>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</si>
  <si>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</si>
  <si>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</si>
  <si>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</si>
  <si>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</si>
  <si>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</si>
  <si>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</si>
  <si>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</si>
  <si>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</si>
  <si>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</si>
  <si>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</si>
  <si>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</si>
  <si>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</si>
  <si>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</si>
  <si>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</si>
  <si>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</si>
  <si>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</si>
  <si>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</si>
  <si>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</si>
  <si>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</si>
  <si>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</si>
  <si>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</si>
  <si>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</si>
  <si>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</si>
  <si>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</si>
  <si>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</si>
  <si>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</si>
  <si>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</si>
  <si>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</si>
  <si>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</si>
  <si>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</si>
  <si>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</si>
  <si>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</si>
  <si>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</si>
  <si>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</si>
  <si>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</si>
  <si>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</si>
  <si>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</si>
  <si>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</si>
  <si>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</si>
  <si>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</si>
  <si>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</si>
  <si>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</si>
  <si>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</si>
  <si>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</si>
  <si>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</si>
  <si>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</si>
  <si>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</si>
  <si>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</si>
  <si>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</si>
  <si>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</si>
  <si>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</si>
  <si>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</si>
  <si>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</si>
  <si>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</si>
  <si>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</si>
  <si>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</si>
  <si>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</si>
  <si>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</si>
  <si>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</si>
  <si>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</si>
  <si>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</si>
  <si>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</si>
  <si>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</si>
  <si>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</si>
  <si>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</si>
  <si>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</si>
  <si>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</si>
  <si>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</si>
  <si>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</si>
  <si>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</si>
  <si>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</si>
  <si>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</si>
  <si>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</si>
  <si>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</si>
  <si>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</si>
  <si>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</si>
  <si>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</si>
  <si>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</si>
  <si>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</si>
  <si>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</si>
  <si>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</si>
  <si>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</si>
  <si>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</si>
  <si>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</si>
  <si>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</si>
  <si>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</si>
  <si>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</si>
  <si>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</si>
  <si>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</si>
  <si>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</si>
  <si>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</si>
  <si>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</si>
  <si>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</si>
  <si>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</si>
  <si>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</si>
  <si>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</si>
  <si>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</si>
  <si>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</si>
  <si>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</si>
  <si>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</si>
  <si>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</si>
  <si>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</si>
  <si>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</si>
  <si>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</si>
  <si>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</si>
  <si>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</si>
  <si>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</si>
  <si>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</si>
  <si>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</si>
  <si>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</si>
  <si>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</si>
  <si>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</si>
  <si>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</si>
  <si>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</si>
  <si>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</si>
  <si>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</si>
  <si>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</si>
  <si>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</si>
  <si>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</si>
  <si>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</si>
  <si>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</si>
  <si>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</si>
  <si>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</si>
  <si>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</si>
  <si>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</si>
  <si>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</si>
  <si>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</si>
  <si>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</si>
  <si>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</si>
  <si>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</si>
  <si>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</si>
  <si>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</si>
  <si>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</si>
  <si>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</si>
  <si>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</si>
  <si>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</si>
  <si>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</si>
  <si>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</si>
  <si>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</si>
  <si>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</si>
  <si>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</si>
  <si>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</si>
  <si>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</si>
  <si>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</si>
  <si>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</si>
  <si>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</si>
  <si>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</si>
  <si>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</si>
  <si>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</si>
  <si>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</si>
  <si>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</si>
  <si>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</si>
  <si>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</si>
  <si>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</si>
  <si>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</si>
  <si>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</si>
  <si>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</si>
  <si>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</si>
  <si>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</si>
  <si>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</si>
  <si>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</si>
  <si>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</si>
  <si>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</si>
  <si>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</si>
  <si>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</si>
  <si>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</si>
  <si>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</si>
  <si>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</si>
  <si>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</si>
  <si>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</si>
  <si>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</si>
  <si>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</si>
  <si>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</si>
  <si>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</si>
  <si>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</si>
  <si>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</si>
  <si>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</si>
  <si>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</si>
  <si>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</si>
  <si>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</si>
  <si>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</si>
  <si>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</si>
  <si>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</si>
  <si>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</si>
  <si>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</si>
  <si>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</si>
  <si>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</si>
  <si>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</si>
  <si>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</si>
  <si>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</si>
  <si>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</si>
  <si>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</si>
  <si>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</si>
  <si>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</si>
  <si>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</si>
  <si>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</si>
  <si>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</si>
  <si>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</si>
  <si>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</si>
  <si>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</si>
  <si>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</si>
  <si>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</si>
  <si>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</si>
  <si>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</si>
  <si>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</si>
  <si>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</si>
  <si>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</si>
  <si>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</si>
  <si>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</si>
  <si>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</si>
  <si>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</si>
  <si>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</si>
  <si>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</si>
  <si>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</si>
  <si>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</si>
  <si>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</si>
  <si>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</si>
  <si>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</si>
  <si>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</si>
  <si>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</si>
  <si>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</si>
  <si>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</si>
  <si>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</si>
  <si>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</si>
  <si>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</si>
  <si>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</si>
  <si>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</si>
  <si>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</si>
  <si>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</si>
  <si>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</si>
  <si>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</si>
  <si>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</si>
  <si>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</si>
  <si>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</si>
  <si>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</si>
  <si>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</si>
  <si>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</si>
  <si>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</si>
  <si>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</si>
  <si>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</si>
  <si>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</si>
  <si>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</si>
  <si>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</si>
  <si>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</si>
  <si>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</si>
  <si>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</si>
  <si>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</si>
  <si>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</si>
  <si>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</si>
  <si>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</si>
  <si>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</si>
  <si>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</si>
  <si>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</si>
  <si>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</si>
  <si>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</si>
  <si>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</si>
  <si>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</si>
  <si>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</si>
  <si>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</si>
  <si>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</si>
  <si>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</si>
  <si>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</si>
  <si>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</si>
  <si>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</si>
  <si>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</si>
  <si>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</si>
  <si>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</si>
  <si>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</si>
  <si>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</si>
  <si>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</si>
  <si>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</si>
  <si>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</si>
  <si>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</si>
  <si>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</si>
  <si>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</si>
  <si>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</si>
  <si>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</si>
  <si>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</si>
  <si>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</si>
  <si>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</si>
  <si>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</si>
  <si>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</si>
  <si>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</si>
  <si>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</si>
  <si>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</si>
  <si>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</si>
  <si>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</si>
  <si>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</si>
  <si>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</si>
  <si>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</si>
  <si>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</si>
  <si>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</si>
  <si>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</si>
  <si>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</si>
  <si>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</si>
  <si>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</si>
  <si>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</si>
  <si>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</si>
  <si>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</si>
  <si>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</si>
  <si>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</si>
  <si>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</si>
  <si>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</si>
  <si>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</si>
  <si>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</si>
  <si>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</si>
  <si>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</si>
  <si>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</si>
  <si>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</si>
  <si>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</si>
  <si>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</si>
  <si>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</si>
  <si>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</si>
  <si>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</si>
  <si>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</si>
  <si>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</si>
  <si>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</si>
  <si>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</si>
  <si>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</si>
  <si>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</si>
  <si>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</si>
  <si>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</si>
  <si>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</si>
  <si>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</si>
  <si>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</si>
  <si>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</si>
  <si>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</si>
  <si>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</si>
  <si>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</si>
  <si>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</si>
  <si>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</si>
  <si>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</si>
  <si>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</si>
  <si>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</si>
  <si>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</si>
  <si>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</si>
  <si>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</si>
  <si>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</si>
  <si>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</si>
  <si>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</si>
  <si>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</si>
  <si>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</si>
  <si>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</si>
  <si>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</si>
  <si>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</si>
  <si>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</si>
  <si>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</si>
  <si>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</si>
  <si>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</si>
  <si>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</si>
  <si>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</si>
  <si>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</si>
  <si>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</si>
  <si>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</si>
  <si>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</si>
  <si>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</si>
  <si>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</si>
  <si>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</si>
  <si>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</si>
  <si>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</si>
  <si>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</si>
  <si>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</si>
  <si>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</si>
  <si>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</si>
  <si>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</si>
  <si>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</si>
  <si>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</si>
  <si>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</si>
  <si>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</si>
  <si>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</si>
  <si>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</si>
  <si>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</si>
  <si>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</si>
  <si>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</si>
  <si>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</si>
  <si>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</si>
  <si>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</si>
  <si>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</si>
  <si>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</si>
  <si>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</si>
  <si>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</si>
  <si>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</si>
  <si>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</si>
  <si>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</si>
  <si>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</si>
  <si>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</si>
  <si>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</si>
  <si>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</si>
  <si>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</si>
  <si>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</si>
  <si>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</si>
  <si>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</si>
  <si>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</si>
  <si>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</si>
  <si>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</si>
  <si>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</si>
  <si>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</si>
  <si>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</si>
  <si>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</si>
  <si>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</si>
  <si>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</si>
  <si>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</si>
  <si>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</si>
  <si>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</si>
  <si>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</si>
  <si>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</si>
  <si>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</si>
  <si>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</si>
  <si>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</si>
  <si>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</si>
  <si>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</si>
  <si>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</si>
  <si>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</si>
  <si>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</si>
  <si>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</si>
  <si>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</si>
  <si>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</si>
  <si>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</si>
  <si>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</si>
  <si>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</si>
  <si>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</si>
  <si>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</si>
  <si>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</si>
  <si>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</si>
  <si>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</si>
  <si>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</si>
  <si>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</si>
  <si>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</si>
  <si>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</si>
  <si>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</si>
  <si>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</si>
  <si>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</si>
  <si>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</si>
  <si>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</si>
  <si>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</si>
  <si>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</si>
  <si>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</si>
  <si>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</si>
  <si>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</si>
  <si>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</si>
  <si>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</si>
  <si>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</si>
  <si>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</si>
  <si>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</si>
  <si>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</si>
  <si>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</si>
  <si>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</si>
  <si>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</si>
  <si>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</si>
  <si>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</si>
  <si>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</si>
  <si>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</si>
  <si>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</si>
  <si>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</si>
  <si>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</si>
  <si>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</si>
  <si>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</si>
  <si>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</si>
  <si>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</si>
  <si>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</si>
  <si>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</si>
  <si>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</si>
  <si>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</si>
  <si>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</si>
  <si>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</si>
  <si>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</si>
  <si>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</si>
  <si>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</si>
  <si>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</si>
  <si>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</si>
  <si>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</si>
  <si>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</si>
  <si>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</si>
  <si>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</si>
  <si>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</si>
  <si>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</si>
  <si>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</si>
  <si>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</si>
  <si>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</si>
  <si>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</si>
  <si>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</si>
  <si>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</si>
  <si>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</si>
  <si>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</si>
  <si>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</si>
  <si>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</si>
  <si>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</si>
  <si>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</si>
  <si>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</si>
  <si>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</si>
  <si>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</si>
  <si>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</si>
  <si>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</si>
  <si>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</si>
  <si>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</si>
  <si>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</si>
  <si>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</si>
  <si>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</si>
  <si>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</si>
  <si>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</si>
  <si>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</si>
  <si>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</si>
  <si>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</si>
  <si>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</si>
  <si>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</si>
  <si>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</si>
  <si>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</si>
  <si>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</si>
  <si>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</si>
  <si>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</si>
  <si>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</si>
  <si>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</si>
  <si>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</si>
  <si>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</si>
  <si>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</si>
  <si>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</si>
  <si>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</si>
  <si>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</si>
  <si>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</si>
  <si>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</si>
  <si>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</si>
  <si>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</si>
  <si>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</si>
  <si>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</si>
  <si>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</si>
  <si>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</si>
  <si>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</si>
  <si>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</si>
  <si>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</si>
  <si>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</si>
  <si>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</si>
  <si>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</si>
  <si>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</si>
  <si>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</si>
  <si>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</si>
  <si>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</si>
  <si>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</si>
  <si>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</si>
  <si>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</si>
  <si>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</si>
  <si>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</si>
  <si>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</si>
  <si>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</si>
  <si>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</si>
  <si>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</si>
  <si>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</si>
  <si>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</si>
  <si>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</si>
  <si>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</si>
  <si>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</si>
  <si>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</si>
  <si>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</si>
  <si>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</si>
  <si>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</si>
  <si>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</si>
  <si>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</si>
  <si>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</si>
  <si>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</si>
  <si>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</si>
  <si>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</si>
  <si>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</si>
  <si>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</si>
  <si>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</si>
  <si>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</si>
  <si>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</si>
  <si>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</si>
  <si>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</si>
  <si>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</si>
  <si>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</si>
  <si>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</si>
  <si>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</si>
  <si>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</si>
  <si>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</si>
  <si>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</si>
  <si>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</si>
  <si>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</si>
  <si>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</si>
  <si>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</si>
  <si>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</si>
  <si>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</si>
  <si>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</si>
  <si>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</si>
  <si>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</si>
  <si>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</si>
  <si>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</si>
  <si>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</si>
  <si>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</si>
  <si>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</si>
  <si>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</si>
  <si>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</si>
  <si>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</si>
  <si>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</si>
  <si>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</si>
  <si>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</si>
  <si>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</si>
  <si>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</si>
  <si>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</si>
  <si>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</si>
  <si>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</si>
  <si>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</si>
  <si>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</si>
  <si>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</si>
  <si>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</si>
  <si>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</si>
  <si>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</si>
  <si>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</si>
  <si>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</si>
  <si>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</si>
  <si>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</si>
  <si>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</si>
  <si>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</si>
  <si>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</si>
  <si>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</si>
  <si>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</si>
  <si>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</si>
  <si>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</si>
  <si>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</si>
  <si>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</si>
  <si>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</si>
  <si>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</si>
  <si>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</si>
  <si>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</si>
  <si>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</si>
  <si>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</si>
  <si>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</si>
  <si>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</si>
  <si>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</si>
  <si>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</si>
  <si>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</si>
  <si>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</si>
  <si>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</si>
  <si>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</si>
  <si>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</si>
  <si>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</si>
  <si>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</si>
  <si>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</si>
  <si>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</si>
  <si>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</si>
  <si>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</si>
  <si>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</si>
  <si>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</si>
  <si>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</si>
  <si>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</si>
  <si>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</si>
  <si>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</si>
  <si>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</si>
  <si>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</si>
  <si>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</si>
  <si>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</si>
  <si>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</si>
  <si>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</si>
  <si>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</si>
  <si>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</si>
  <si>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</si>
  <si>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</si>
  <si>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</si>
  <si>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</si>
  <si>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</si>
  <si>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</si>
  <si>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</si>
  <si>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</si>
  <si>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</si>
  <si>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</si>
  <si>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</si>
  <si>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</si>
  <si>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</si>
  <si>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</si>
  <si>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</si>
  <si>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</si>
  <si>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</si>
  <si>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</si>
  <si>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</si>
  <si>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</si>
  <si>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</si>
  <si>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</si>
  <si>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</si>
  <si>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</si>
  <si>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</si>
  <si>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</si>
  <si>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</si>
  <si>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</si>
  <si>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</si>
  <si>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</si>
  <si>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</si>
  <si>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</si>
  <si>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</si>
  <si>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</si>
  <si>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</si>
  <si>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</si>
  <si>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</si>
  <si>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</si>
  <si>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</si>
  <si>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</si>
  <si>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</si>
  <si>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</si>
  <si>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</si>
  <si>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</si>
  <si>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</si>
  <si>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</si>
  <si>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</si>
  <si>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</si>
  <si>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</si>
  <si>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</si>
  <si>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</si>
  <si>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</si>
  <si>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</si>
  <si>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</si>
  <si>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</si>
  <si>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</si>
  <si>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</si>
  <si>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</si>
  <si>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</si>
  <si>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</si>
  <si>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</si>
  <si>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</si>
  <si>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</si>
  <si>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</si>
  <si>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</si>
  <si>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</si>
  <si>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</si>
  <si>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</si>
  <si>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</si>
  <si>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</si>
  <si>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</si>
  <si>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</si>
  <si>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</si>
  <si>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</si>
  <si>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</si>
  <si>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</si>
  <si>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</si>
  <si>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</si>
  <si>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</si>
  <si>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</si>
  <si>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</si>
  <si>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</si>
  <si>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</si>
  <si>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</si>
  <si>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</si>
  <si>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</si>
  <si>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</si>
  <si>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</si>
  <si>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</si>
  <si>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</si>
  <si>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</si>
  <si>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</si>
  <si>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</si>
  <si>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</si>
  <si>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</si>
  <si>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</si>
  <si>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</si>
  <si>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</si>
  <si>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</si>
  <si>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</si>
  <si>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</si>
  <si>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</si>
  <si>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</si>
  <si>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</si>
  <si>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</si>
  <si>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</si>
  <si>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</si>
  <si>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</si>
  <si>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</si>
  <si>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</si>
  <si>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</si>
  <si>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</si>
  <si>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</si>
  <si>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</si>
  <si>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</si>
  <si>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</si>
  <si>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</si>
  <si>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</si>
  <si>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</si>
  <si>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</si>
  <si>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</si>
  <si>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</si>
  <si>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</si>
  <si>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</si>
  <si>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</si>
  <si>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</si>
  <si>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</si>
  <si>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</si>
  <si>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</si>
  <si>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</si>
  <si>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</si>
  <si>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</si>
  <si>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</si>
  <si>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</si>
  <si>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</si>
  <si>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</si>
  <si>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</si>
  <si>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</si>
  <si>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</si>
  <si>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</si>
  <si>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</si>
  <si>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</si>
  <si>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</si>
  <si>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</si>
  <si>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</si>
  <si>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</si>
  <si>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</si>
  <si>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</si>
  <si>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</si>
  <si>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</si>
  <si>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</si>
  <si>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</si>
  <si>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</si>
  <si>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</si>
  <si>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</si>
  <si>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</si>
  <si>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</si>
  <si>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</si>
  <si>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</si>
  <si>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</si>
  <si>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</si>
  <si>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</si>
  <si>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</si>
  <si>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</si>
  <si>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</si>
  <si>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</si>
  <si>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</si>
  <si>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</si>
  <si>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</si>
  <si>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</si>
  <si>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</si>
  <si>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</si>
  <si>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</si>
  <si>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</si>
  <si>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</si>
  <si>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</si>
  <si>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</si>
  <si>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</si>
  <si>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</si>
  <si>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</si>
  <si>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</si>
  <si>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</si>
  <si>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</si>
  <si>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</si>
  <si>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</si>
  <si>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</si>
  <si>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</si>
  <si>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</si>
  <si>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</si>
  <si>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</si>
  <si>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</si>
  <si>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</si>
  <si>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</si>
  <si>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</si>
  <si>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</si>
  <si>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</si>
  <si>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</si>
  <si>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</si>
  <si>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</si>
  <si>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</si>
  <si>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</si>
  <si>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</si>
  <si>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</si>
  <si>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</si>
  <si>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</si>
  <si>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</si>
  <si>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</si>
  <si>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</si>
  <si>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</si>
  <si>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</si>
  <si>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</si>
  <si>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</si>
  <si>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</si>
  <si>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</si>
  <si>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</si>
  <si>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</si>
  <si>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</si>
  <si>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</si>
  <si>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</si>
  <si>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</si>
  <si>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</si>
  <si>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</si>
  <si>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</si>
  <si>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</si>
  <si>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</si>
  <si>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</si>
  <si>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</si>
  <si>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</si>
  <si>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</si>
  <si>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</si>
  <si>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</si>
  <si>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</si>
  <si>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</si>
  <si>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</si>
  <si>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</si>
  <si>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</si>
  <si>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</si>
  <si>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</si>
  <si>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</si>
  <si>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</si>
  <si>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</si>
  <si>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</si>
  <si>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</si>
  <si>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</si>
  <si>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</si>
  <si>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</si>
  <si>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</si>
  <si>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</si>
  <si>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</si>
  <si>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</si>
  <si>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</si>
  <si>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</si>
  <si>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</si>
  <si>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</si>
  <si>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</si>
  <si>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</si>
  <si>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</si>
  <si>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</si>
  <si>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</si>
  <si>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</si>
  <si>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</si>
  <si>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</si>
  <si>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</si>
  <si>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</si>
  <si>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</si>
  <si>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</si>
  <si>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</si>
  <si>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</si>
  <si>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</si>
  <si>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</si>
  <si>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</si>
  <si>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</si>
  <si>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</si>
  <si>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</si>
  <si>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</si>
  <si>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</si>
  <si>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</si>
  <si>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</si>
  <si>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</si>
  <si>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</si>
  <si>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</si>
  <si>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</si>
  <si>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</si>
  <si>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</si>
  <si>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</si>
  <si>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</si>
  <si>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</si>
  <si>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</si>
  <si>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</si>
  <si>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</si>
  <si>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</si>
  <si>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</si>
  <si>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</si>
  <si>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</si>
  <si>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</si>
  <si>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</si>
  <si>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</si>
  <si>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</si>
  <si>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</si>
  <si>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</si>
  <si>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</si>
  <si>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</si>
  <si>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</si>
  <si>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</si>
  <si>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</si>
  <si>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</si>
  <si>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</si>
  <si>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</si>
  <si>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</si>
  <si>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</si>
  <si>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</si>
  <si>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</si>
  <si>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</si>
  <si>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</si>
  <si>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</si>
  <si>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</si>
  <si>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</si>
  <si>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</si>
  <si>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</si>
  <si>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</si>
  <si>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</si>
  <si>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</si>
  <si>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</si>
  <si>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</si>
  <si>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</si>
  <si>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</si>
  <si>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</si>
  <si>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</si>
  <si>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</si>
  <si>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</si>
  <si>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</si>
  <si>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</si>
  <si>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</si>
  <si>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</si>
  <si>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</si>
  <si>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</si>
  <si>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</si>
  <si>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</si>
  <si>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</si>
  <si>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</si>
  <si>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</si>
  <si>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</si>
  <si>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</si>
  <si>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</si>
  <si>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</si>
  <si>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</si>
  <si>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</si>
  <si>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</si>
  <si>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</si>
  <si>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</si>
  <si>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</si>
  <si>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</si>
  <si>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</si>
  <si>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</si>
  <si>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</si>
  <si>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</si>
  <si>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</si>
  <si>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</si>
  <si>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</si>
  <si>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</si>
  <si>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</si>
  <si>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</si>
  <si>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</si>
  <si>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</si>
  <si>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</si>
  <si>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</si>
  <si>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</si>
  <si>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</si>
  <si>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</si>
  <si>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</si>
  <si>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</si>
  <si>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</si>
  <si>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</si>
  <si>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</si>
  <si>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</si>
  <si>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</si>
  <si>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</si>
  <si>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</si>
  <si>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</si>
  <si>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</si>
  <si>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</si>
  <si>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</si>
  <si>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</si>
  <si>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</si>
  <si>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</si>
  <si>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</si>
  <si>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</si>
  <si>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</si>
  <si>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</si>
  <si>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</si>
  <si>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</si>
  <si>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</si>
  <si>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</si>
  <si>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</si>
  <si>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</si>
  <si>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</si>
  <si>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</si>
  <si>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</si>
  <si>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</si>
  <si>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</si>
  <si>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</si>
  <si>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</si>
  <si>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</si>
  <si>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</si>
  <si>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</si>
  <si>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</si>
  <si>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</si>
  <si>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</si>
  <si>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</si>
  <si>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</si>
  <si>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</si>
  <si>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</si>
  <si>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</si>
  <si>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</si>
  <si>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</si>
  <si>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</si>
  <si>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</si>
  <si>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</si>
  <si>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</si>
  <si>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</si>
  <si>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</si>
  <si>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</si>
  <si>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</si>
  <si>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</si>
  <si>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</si>
  <si>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</si>
  <si>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</si>
  <si>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</si>
  <si>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</si>
  <si>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</si>
  <si>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</si>
  <si>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</si>
  <si>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</si>
  <si>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</si>
  <si>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</si>
  <si>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</si>
  <si>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</si>
  <si>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</si>
  <si>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</si>
  <si>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</si>
  <si>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</si>
  <si>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</si>
  <si>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</si>
  <si>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</si>
  <si>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</si>
  <si>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</si>
  <si>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</si>
  <si>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</si>
  <si>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</si>
  <si>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</si>
  <si>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</si>
  <si>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</si>
  <si>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</si>
  <si>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</si>
  <si>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</si>
  <si>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</si>
  <si>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</si>
  <si>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</si>
  <si>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</si>
  <si>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</si>
  <si>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</si>
  <si>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</si>
  <si>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</si>
  <si>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</si>
  <si>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</si>
  <si>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</si>
  <si>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</si>
  <si>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</si>
  <si>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</si>
  <si>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</si>
  <si>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</si>
  <si>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</si>
  <si>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</si>
  <si>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</si>
  <si>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</si>
  <si>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</si>
  <si>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</si>
  <si>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</si>
  <si>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</si>
  <si>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</si>
  <si>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</si>
  <si>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</si>
  <si>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</si>
  <si>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</si>
  <si>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</si>
  <si>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</si>
  <si>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</si>
  <si>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</si>
  <si>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</si>
  <si>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</si>
  <si>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</si>
  <si>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</si>
  <si>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</si>
  <si>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</si>
  <si>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</si>
  <si>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</si>
  <si>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</si>
  <si>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</si>
  <si>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</si>
  <si>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</si>
  <si>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</si>
  <si>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</si>
  <si>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</si>
  <si>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</si>
  <si>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</si>
  <si>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</si>
  <si>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</si>
  <si>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</si>
  <si>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</si>
  <si>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</si>
  <si>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</si>
  <si>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</si>
  <si>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</si>
  <si>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</si>
  <si>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</si>
  <si>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</si>
  <si>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</si>
  <si>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</si>
  <si>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</si>
  <si>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</si>
  <si>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</si>
  <si>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</si>
  <si>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</si>
  <si>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</si>
  <si>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</si>
  <si>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</si>
  <si>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</si>
  <si>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</si>
  <si>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</si>
  <si>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</si>
  <si>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</si>
  <si>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</si>
  <si>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</si>
  <si>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</si>
  <si>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</si>
  <si>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</si>
  <si>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</si>
  <si>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</si>
  <si>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</si>
  <si>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</si>
  <si>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</si>
  <si>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</si>
  <si>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</si>
  <si>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</si>
  <si>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</si>
  <si>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</si>
  <si>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</si>
  <si>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</si>
  <si>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</si>
  <si>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</si>
  <si>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</si>
  <si>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</si>
  <si>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</si>
  <si>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</si>
  <si>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</si>
  <si>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</si>
  <si>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</si>
  <si>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</si>
  <si>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</si>
  <si>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</si>
  <si>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</si>
  <si>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</si>
  <si>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</si>
  <si>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</si>
  <si>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</si>
  <si>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</si>
  <si>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</si>
  <si>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</si>
  <si>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</si>
  <si>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</si>
  <si>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</si>
  <si>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</si>
  <si>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</si>
  <si>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</si>
  <si>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</si>
  <si>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</si>
  <si>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</si>
  <si>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</si>
  <si>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</si>
  <si>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</si>
  <si>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</si>
  <si>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</si>
  <si>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</si>
  <si>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</si>
  <si>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</si>
  <si>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</si>
  <si>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</si>
  <si>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</si>
  <si>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</si>
  <si>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</si>
  <si>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</si>
  <si>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</si>
  <si>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</si>
  <si>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</si>
  <si>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</si>
  <si>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</si>
  <si>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</si>
  <si>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</si>
  <si>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</si>
  <si>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</si>
  <si>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</si>
  <si>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</si>
  <si>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</si>
  <si>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</si>
  <si>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</si>
  <si>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</si>
  <si>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</si>
  <si>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</si>
  <si>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</si>
  <si>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</si>
  <si>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</si>
  <si>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</si>
  <si>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</si>
  <si>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</si>
  <si>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</si>
  <si>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</si>
  <si>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</si>
  <si>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</si>
  <si>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</si>
  <si>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</si>
  <si>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</si>
  <si>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</si>
  <si>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</si>
  <si>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</si>
  <si>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</si>
  <si>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</si>
  <si>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</si>
  <si>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</si>
  <si>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</si>
  <si>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</si>
  <si>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</si>
  <si>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</si>
  <si>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</si>
  <si>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</si>
  <si>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</si>
  <si>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</si>
  <si>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</si>
  <si>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</si>
  <si>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</si>
  <si>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</si>
  <si>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</si>
  <si>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</si>
  <si>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</si>
  <si>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</si>
  <si>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</si>
  <si>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</si>
  <si>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</si>
  <si>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</si>
  <si>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</si>
  <si>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</si>
  <si>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</si>
  <si>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</si>
  <si>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</si>
  <si>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</si>
  <si>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</si>
  <si>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</si>
  <si>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</si>
  <si>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</si>
  <si>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</si>
  <si>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</si>
  <si>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</si>
  <si>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</si>
  <si>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</si>
  <si>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</si>
  <si>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</si>
  <si>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</si>
  <si>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</si>
  <si>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</si>
  <si>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</si>
  <si>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</si>
  <si>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</si>
  <si>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</si>
  <si>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</si>
  <si>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</si>
  <si>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</si>
  <si>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</si>
  <si>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</si>
  <si>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</si>
  <si>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</si>
  <si>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</si>
  <si>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</si>
  <si>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</si>
  <si>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</si>
  <si>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</si>
  <si>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</si>
  <si>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</si>
  <si>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</si>
  <si>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</si>
  <si>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</si>
  <si>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</si>
  <si>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</si>
  <si>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</si>
  <si>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</si>
  <si>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</si>
  <si>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</si>
  <si>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</si>
  <si>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</si>
  <si>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</si>
  <si>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</si>
  <si>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</si>
  <si>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</si>
  <si>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</si>
  <si>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</si>
  <si>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</si>
  <si>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</si>
  <si>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</si>
  <si>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</si>
  <si>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</si>
  <si>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</si>
  <si>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</si>
  <si>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</si>
  <si>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</si>
  <si>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</si>
  <si>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</si>
  <si>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</si>
  <si>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</si>
  <si>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</si>
  <si>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</si>
  <si>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</si>
  <si>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</si>
  <si>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</si>
  <si>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</si>
  <si>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</si>
  <si>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</si>
  <si>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</si>
  <si>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</si>
  <si>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</si>
  <si>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</si>
  <si>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</si>
  <si>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</si>
  <si>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</si>
  <si>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</si>
  <si>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</si>
  <si>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</si>
  <si>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</si>
  <si>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</si>
  <si>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</si>
  <si>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</si>
  <si>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</si>
  <si>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</si>
  <si>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</si>
  <si>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</si>
  <si>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</si>
  <si>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</si>
  <si>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</si>
  <si>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</si>
  <si>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</si>
  <si>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</si>
  <si>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</si>
  <si>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</si>
  <si>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</si>
  <si>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</si>
  <si>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</si>
  <si>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</si>
  <si>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</si>
  <si>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</si>
  <si>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</si>
  <si>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</si>
  <si>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</si>
  <si>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</si>
  <si>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</si>
  <si>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</si>
  <si>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</si>
  <si>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</si>
  <si>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</si>
  <si>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</si>
  <si>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</si>
  <si>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</si>
  <si>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</si>
  <si>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</si>
  <si>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</si>
  <si>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</si>
  <si>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</si>
  <si>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</si>
  <si>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</si>
  <si>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</si>
  <si>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</si>
  <si>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</si>
  <si>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</si>
  <si>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</si>
  <si>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</si>
  <si>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</si>
  <si>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</si>
  <si>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</si>
  <si>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</si>
  <si>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</si>
  <si>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</si>
  <si>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</si>
  <si>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</si>
  <si>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</si>
  <si>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</si>
  <si>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</si>
  <si>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</si>
  <si>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</si>
  <si>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</si>
  <si>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</si>
  <si>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</si>
  <si>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</si>
  <si>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</si>
  <si>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</si>
  <si>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</si>
  <si>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</si>
  <si>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</si>
  <si>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</si>
  <si>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</si>
  <si>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</si>
  <si>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</si>
  <si>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</si>
  <si>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</si>
  <si>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</si>
  <si>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</si>
  <si>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</si>
  <si>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</si>
  <si>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</si>
  <si>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</si>
  <si>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</si>
  <si>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</si>
  <si>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</si>
  <si>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</si>
  <si>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</si>
  <si>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</si>
  <si>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</si>
  <si>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</si>
  <si>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</si>
  <si>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</si>
  <si>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</si>
  <si>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</si>
  <si>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</si>
  <si>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</si>
  <si>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</si>
  <si>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</si>
  <si>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</si>
  <si>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</si>
  <si>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</si>
  <si>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</si>
  <si>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</si>
  <si>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</si>
  <si>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</si>
  <si>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</si>
  <si>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</si>
  <si>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</si>
  <si>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</si>
  <si>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</si>
  <si>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</si>
  <si>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</si>
  <si>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</si>
  <si>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</si>
  <si>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</si>
  <si>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</si>
  <si>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</si>
  <si>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</si>
  <si>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</si>
  <si>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</si>
  <si>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</si>
  <si>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</si>
  <si>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</si>
  <si>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</si>
  <si>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</si>
  <si>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</si>
  <si>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</si>
  <si>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</si>
  <si>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</si>
  <si>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</si>
  <si>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</si>
  <si>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</si>
  <si>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</si>
  <si>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</si>
  <si>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</si>
  <si>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</si>
  <si>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</si>
  <si>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</si>
  <si>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</si>
  <si>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</si>
  <si>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</si>
  <si>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</si>
  <si>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</si>
  <si>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</si>
  <si>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</si>
  <si>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</si>
  <si>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</si>
  <si>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</si>
  <si>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</si>
  <si>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</si>
  <si>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</si>
  <si>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</si>
  <si>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</si>
  <si>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</si>
  <si>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</si>
  <si>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</si>
  <si>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</si>
  <si>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</si>
  <si>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</si>
  <si>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</si>
  <si>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</si>
  <si>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</si>
  <si>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</si>
  <si>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</si>
  <si>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</si>
  <si>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</si>
  <si>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</si>
  <si>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</si>
  <si>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</si>
  <si>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</si>
  <si>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</si>
  <si>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</si>
  <si>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</si>
  <si>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</si>
  <si>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</si>
  <si>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</si>
  <si>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</si>
  <si>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</si>
  <si>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</si>
  <si>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</si>
  <si>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</si>
  <si>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</si>
  <si>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</si>
  <si>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</si>
  <si>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</si>
  <si>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</si>
  <si>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</si>
  <si>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</si>
  <si>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</si>
  <si>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</si>
  <si>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</si>
  <si>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</si>
  <si>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</si>
  <si>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</si>
  <si>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</si>
  <si>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</si>
  <si>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</si>
  <si>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</si>
  <si>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</si>
  <si>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</si>
  <si>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</si>
  <si>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</si>
  <si>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</si>
  <si>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</si>
  <si>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</si>
  <si>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</si>
  <si>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</si>
  <si>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</si>
  <si>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</si>
  <si>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</si>
  <si>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</si>
  <si>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</si>
  <si>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</si>
  <si>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</si>
  <si>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</si>
  <si>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</si>
  <si>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</si>
  <si>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</si>
  <si>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</si>
  <si>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</si>
  <si>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</si>
  <si>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</si>
  <si>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</si>
  <si>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</si>
  <si>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</si>
  <si>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</si>
  <si>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</si>
  <si>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</si>
  <si>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</si>
  <si>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</si>
  <si>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</si>
  <si>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</si>
  <si>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</si>
  <si>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</si>
  <si>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</si>
  <si>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</si>
  <si>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</si>
  <si>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</si>
  <si>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</si>
  <si>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</si>
  <si>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</si>
  <si>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</si>
  <si>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</si>
  <si>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</si>
  <si>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</si>
  <si>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</si>
  <si>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</si>
  <si>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</si>
  <si>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</si>
  <si>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</si>
  <si>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</si>
  <si>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</si>
  <si>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</si>
  <si>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</si>
  <si>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</si>
  <si>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</si>
  <si>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</si>
  <si>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</si>
  <si>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</si>
  <si>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</si>
  <si>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</si>
  <si>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</si>
  <si>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</si>
  <si>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</si>
  <si>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</si>
  <si>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</si>
  <si>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</si>
  <si>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</si>
  <si>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</si>
  <si>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</si>
  <si>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</si>
  <si>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</si>
  <si>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</si>
  <si>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</si>
  <si>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</si>
  <si>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</si>
  <si>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</si>
  <si>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</si>
  <si>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</si>
  <si>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</si>
  <si>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</si>
  <si>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</si>
  <si>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</si>
  <si>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</si>
  <si>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</si>
  <si>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</si>
  <si>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</si>
  <si>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</si>
  <si>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</si>
  <si>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</si>
  <si>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</si>
  <si>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</si>
  <si>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</si>
  <si>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</si>
  <si>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</si>
  <si>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</si>
  <si>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</si>
  <si>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</si>
  <si>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</si>
  <si>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</si>
  <si>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</si>
  <si>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</si>
  <si>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</si>
  <si>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</si>
  <si>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</si>
  <si>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</si>
  <si>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</si>
  <si>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</si>
  <si>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</si>
  <si>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</si>
  <si>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</si>
  <si>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</si>
  <si>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</si>
  <si>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</si>
  <si>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</si>
  <si>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</si>
  <si>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</si>
  <si>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</si>
  <si>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</si>
  <si>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</si>
  <si>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</si>
  <si>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</si>
  <si>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</si>
  <si>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</si>
  <si>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</si>
  <si>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</si>
  <si>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</si>
  <si>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</si>
  <si>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</si>
  <si>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</si>
  <si>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</si>
  <si>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</si>
  <si>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</si>
  <si>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</si>
  <si>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</si>
  <si>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</si>
  <si>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</si>
  <si>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</si>
  <si>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</si>
  <si>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</si>
  <si>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</si>
  <si>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</si>
  <si>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</si>
  <si>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</si>
  <si>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</si>
  <si>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</si>
  <si>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</si>
  <si>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</si>
  <si>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</si>
  <si>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</si>
  <si>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</si>
  <si>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</si>
  <si>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</si>
  <si>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</si>
  <si>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</si>
  <si>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</si>
  <si>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</si>
  <si>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</si>
  <si>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</si>
  <si>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</si>
  <si>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</si>
  <si>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</si>
  <si>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</si>
  <si>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</si>
  <si>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</si>
  <si>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</si>
  <si>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</si>
  <si>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</si>
  <si>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</si>
  <si>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</si>
  <si>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</si>
  <si>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</si>
  <si>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</si>
  <si>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</si>
  <si>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</si>
  <si>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</si>
  <si>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</si>
  <si>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</si>
  <si>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</si>
  <si>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</si>
  <si>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</si>
  <si>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</si>
  <si>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</si>
  <si>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</si>
  <si>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</si>
  <si>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</si>
  <si>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</si>
  <si>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</si>
  <si>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</si>
  <si>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</si>
  <si>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</si>
  <si>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</si>
  <si>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</si>
  <si>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</si>
  <si>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</si>
  <si>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</si>
  <si>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</si>
  <si>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</si>
  <si>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</si>
  <si>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</si>
  <si>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</si>
  <si>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</si>
  <si>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</si>
  <si>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</si>
  <si>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</si>
  <si>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</si>
  <si>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</si>
  <si>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</si>
  <si>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</si>
  <si>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</si>
  <si>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</si>
  <si>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</si>
  <si>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</si>
  <si>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</si>
  <si>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</si>
  <si>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</si>
  <si>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</si>
  <si>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</si>
  <si>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</si>
  <si>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</si>
  <si>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</si>
  <si>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</si>
  <si>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</si>
  <si>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</si>
  <si>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</si>
  <si>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</si>
  <si>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</si>
  <si>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</si>
  <si>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</si>
  <si>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</si>
  <si>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</si>
  <si>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</si>
  <si>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</si>
  <si>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</si>
  <si>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</si>
  <si>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</si>
  <si>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</si>
  <si>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</si>
  <si>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</si>
  <si>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</si>
  <si>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</si>
  <si>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</si>
  <si>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</si>
  <si>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</si>
  <si>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</si>
  <si>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</si>
  <si>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</si>
  <si>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</si>
  <si>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</si>
  <si>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</si>
  <si>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</si>
  <si>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</si>
  <si>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</si>
  <si>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</si>
  <si>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</si>
  <si>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</si>
  <si>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</si>
  <si>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</si>
  <si>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</si>
  <si>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</si>
  <si>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</si>
  <si>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</si>
  <si>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</si>
  <si>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</si>
  <si>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</si>
  <si>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</si>
  <si>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</si>
  <si>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</si>
  <si>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</si>
  <si>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</si>
  <si>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</si>
  <si>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</si>
  <si>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</si>
  <si>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</si>
  <si>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</si>
  <si>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</si>
  <si>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</si>
  <si>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</si>
  <si>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</si>
  <si>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</si>
  <si>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</si>
  <si>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</si>
  <si>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</si>
  <si>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</si>
  <si>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</si>
  <si>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</si>
  <si>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</si>
  <si>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</si>
  <si>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</si>
  <si>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</si>
  <si>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</si>
  <si>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</si>
  <si>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</si>
  <si>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</si>
  <si>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</si>
  <si>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</si>
  <si>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</si>
  <si>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</si>
  <si>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</si>
  <si>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</si>
  <si>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</si>
  <si>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</si>
  <si>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</si>
  <si>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</si>
  <si>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</si>
  <si>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</si>
  <si>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</si>
  <si>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</si>
  <si>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</si>
  <si>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</si>
  <si>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</si>
  <si>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</si>
  <si>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</si>
  <si>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</si>
  <si>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</si>
  <si>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</si>
  <si>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</si>
  <si>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</si>
  <si>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</si>
  <si>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</si>
  <si>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</si>
  <si>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</si>
  <si>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</si>
  <si>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</si>
  <si>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</si>
  <si>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</si>
  <si>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</si>
  <si>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</si>
  <si>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</si>
  <si>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</si>
  <si>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</si>
  <si>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</si>
  <si>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</si>
  <si>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</si>
  <si>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</si>
  <si>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</si>
  <si>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</si>
  <si>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</si>
  <si>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</si>
  <si>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</si>
  <si>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</si>
  <si>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</si>
  <si>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</si>
  <si>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</si>
  <si>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</si>
  <si>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</si>
  <si>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</si>
  <si>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</si>
  <si>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</si>
  <si>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</si>
  <si>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</si>
  <si>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</si>
  <si>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</si>
  <si>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</si>
  <si>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</si>
  <si>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</si>
  <si>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</si>
  <si>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</si>
  <si>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</si>
  <si>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</si>
  <si>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</si>
  <si>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</si>
  <si>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</si>
  <si>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</si>
  <si>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</si>
  <si>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</si>
  <si>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</si>
  <si>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</si>
  <si>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</si>
  <si>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</si>
  <si>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</si>
  <si>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</si>
  <si>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</si>
  <si>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</si>
  <si>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</si>
  <si>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</si>
  <si>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</si>
  <si>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</si>
  <si>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</si>
  <si>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</si>
  <si>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</si>
  <si>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</si>
  <si>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</si>
  <si>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</si>
  <si>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</si>
  <si>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</si>
  <si>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</si>
  <si>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</si>
  <si>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</si>
  <si>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</si>
  <si>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</si>
  <si>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</si>
  <si>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</si>
  <si>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</si>
  <si>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</si>
  <si>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</si>
  <si>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</si>
  <si>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</si>
  <si>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</si>
  <si>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</si>
  <si>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</si>
  <si>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</si>
  <si>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</si>
  <si>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</si>
  <si>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</si>
  <si>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</si>
  <si>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</si>
  <si>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</si>
  <si>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</si>
  <si>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</si>
  <si>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</si>
  <si>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</si>
  <si>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</si>
  <si>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</si>
  <si>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</si>
  <si>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</si>
  <si>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</si>
  <si>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</si>
  <si>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</si>
  <si>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</si>
  <si>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</si>
  <si>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</si>
  <si>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</si>
  <si>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</si>
  <si>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</si>
  <si>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</si>
  <si>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</si>
  <si>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</si>
  <si>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</si>
  <si>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</si>
  <si>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</si>
  <si>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</si>
  <si>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</si>
  <si>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</si>
  <si>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</si>
  <si>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</si>
  <si>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</si>
  <si>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</si>
  <si>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</si>
  <si>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</si>
  <si>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</si>
  <si>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</si>
  <si>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</si>
  <si>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</si>
  <si>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</si>
  <si>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</si>
  <si>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</si>
  <si>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</si>
  <si>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</si>
  <si>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</si>
  <si>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</si>
  <si>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</si>
  <si>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</si>
  <si>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</si>
  <si>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</si>
  <si>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</si>
  <si>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</si>
  <si>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</si>
  <si>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</si>
  <si>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</si>
  <si>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</si>
  <si>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</si>
  <si>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</si>
  <si>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</si>
  <si>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</si>
  <si>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</si>
  <si>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</si>
  <si>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</si>
  <si>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</si>
  <si>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</si>
  <si>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</si>
  <si>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</si>
  <si>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</si>
  <si>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</si>
  <si>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</si>
  <si>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</si>
  <si>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</si>
  <si>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</si>
  <si>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</si>
  <si>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</si>
  <si>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</si>
  <si>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</si>
  <si>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</si>
  <si>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</si>
  <si>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</si>
  <si>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</si>
  <si>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</si>
  <si>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</si>
  <si>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</si>
  <si>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</si>
  <si>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</si>
  <si>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</si>
  <si>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</si>
  <si>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</si>
  <si>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</si>
  <si>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</si>
  <si>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</si>
  <si>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</si>
  <si>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</si>
  <si>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</si>
  <si>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</si>
  <si>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</si>
  <si>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</si>
  <si>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</si>
  <si>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</si>
  <si>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</si>
  <si>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</si>
  <si>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</si>
  <si>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</si>
  <si>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</si>
  <si>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</si>
  <si>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</si>
  <si>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</si>
  <si>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</si>
  <si>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</si>
  <si>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</si>
  <si>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</si>
  <si>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</si>
  <si>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</si>
  <si>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</si>
  <si>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</si>
  <si>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</si>
  <si>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</si>
  <si>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</si>
  <si>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</si>
  <si>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</si>
  <si>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</si>
  <si>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</si>
  <si>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</si>
  <si>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</si>
  <si>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</si>
  <si>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</si>
  <si>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</si>
  <si>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</si>
  <si>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</si>
  <si>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</si>
  <si>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</si>
  <si>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</si>
  <si>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</si>
  <si>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</si>
  <si>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</si>
  <si>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</si>
  <si>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</si>
  <si>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</si>
  <si>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</si>
  <si>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</si>
  <si>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</si>
  <si>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</si>
  <si>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</si>
  <si>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</si>
  <si>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</si>
  <si>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</si>
  <si>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</si>
  <si>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</si>
  <si>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</si>
  <si>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</si>
  <si>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</si>
  <si>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</si>
  <si>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</si>
  <si>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</si>
  <si>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</si>
  <si>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</si>
  <si>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</si>
  <si>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</si>
  <si>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</si>
  <si>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</si>
  <si>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</si>
  <si>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</si>
  <si>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</si>
  <si>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</si>
  <si>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</si>
  <si>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</si>
  <si>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</si>
  <si>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</si>
  <si>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</si>
  <si>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</si>
  <si>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</si>
  <si>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</si>
  <si>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</si>
  <si>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</si>
  <si>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</si>
  <si>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</si>
  <si>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</si>
  <si>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</si>
  <si>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</si>
  <si>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</si>
  <si>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</si>
  <si>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</si>
  <si>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</si>
  <si>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</si>
  <si>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</si>
  <si>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</si>
  <si>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</si>
  <si>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</si>
  <si>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</si>
  <si>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</si>
  <si>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</si>
  <si>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</si>
  <si>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</si>
  <si>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</si>
  <si>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</si>
  <si>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</si>
  <si>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</si>
  <si>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</si>
  <si>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</si>
  <si>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</si>
  <si>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</si>
  <si>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</si>
  <si>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</si>
  <si>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</si>
  <si>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</si>
  <si>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</si>
  <si>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</si>
  <si>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</si>
  <si>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</si>
  <si>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</si>
  <si>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</si>
  <si>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</si>
  <si>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</si>
  <si>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</si>
  <si>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</si>
  <si>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</si>
  <si>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</si>
  <si>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</si>
  <si>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</si>
  <si>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</si>
  <si>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</si>
  <si>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</si>
  <si>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</si>
  <si>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</si>
  <si>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</si>
  <si>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</si>
  <si>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</si>
  <si>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</si>
  <si>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</si>
  <si>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</si>
  <si>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</si>
  <si>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</si>
  <si>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</si>
  <si>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</si>
  <si>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</si>
  <si>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</si>
  <si>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</si>
  <si>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</si>
  <si>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</si>
  <si>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</si>
  <si>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</si>
  <si>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</si>
  <si>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</si>
  <si>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</si>
  <si>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</si>
  <si>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</si>
  <si>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</si>
  <si>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</si>
  <si>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</si>
  <si>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</si>
  <si>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</si>
  <si>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</si>
  <si>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</si>
  <si>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</si>
  <si>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</si>
  <si>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</si>
  <si>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</si>
  <si>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</si>
  <si>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</si>
  <si>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</si>
  <si>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</si>
  <si>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</si>
  <si>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</si>
  <si>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</si>
  <si>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</si>
  <si>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</si>
  <si>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</si>
  <si>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</si>
  <si>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</si>
  <si>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</si>
  <si>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</si>
  <si>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</si>
  <si>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</si>
  <si>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</si>
  <si>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</si>
  <si>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</si>
  <si>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</si>
  <si>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</si>
  <si>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</si>
  <si>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</si>
  <si>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</si>
  <si>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</si>
  <si>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</si>
  <si>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</si>
  <si>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</si>
  <si>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</si>
  <si>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</si>
  <si>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</si>
  <si>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</si>
  <si>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</si>
  <si>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</si>
  <si>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</si>
  <si>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</si>
  <si>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</si>
  <si>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</si>
  <si>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</si>
  <si>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</si>
  <si>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</si>
  <si>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</si>
  <si>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</si>
  <si>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</si>
  <si>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</si>
  <si>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</si>
  <si>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</si>
  <si>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</si>
  <si>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</si>
  <si>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</si>
  <si>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</si>
  <si>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</si>
  <si>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</si>
  <si>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</si>
  <si>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</si>
  <si>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</si>
  <si>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</si>
  <si>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</si>
  <si>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</si>
  <si>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</si>
  <si>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</si>
  <si>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</si>
  <si>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</si>
  <si>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</si>
  <si>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</si>
  <si>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</si>
  <si>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</si>
  <si>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</si>
  <si>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</si>
  <si>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</si>
  <si>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</si>
  <si>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</si>
  <si>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</si>
  <si>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</si>
  <si>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</si>
  <si>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</si>
  <si>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</si>
  <si>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</si>
  <si>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</si>
  <si>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</si>
  <si>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</si>
  <si>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</si>
  <si>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</si>
  <si>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</si>
  <si>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</si>
  <si>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</si>
  <si>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</si>
  <si>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</si>
  <si>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</si>
  <si>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</si>
  <si>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</si>
  <si>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</si>
  <si>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</si>
  <si>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</si>
  <si>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</si>
  <si>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</si>
  <si>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</si>
  <si>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</si>
  <si>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</si>
  <si>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</si>
  <si>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</si>
  <si>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</si>
  <si>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</si>
  <si>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</si>
  <si>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</si>
  <si>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</si>
  <si>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</si>
  <si>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</si>
  <si>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</si>
  <si>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</si>
  <si>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</si>
  <si>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</si>
  <si>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</si>
  <si>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</si>
  <si>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</si>
  <si>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</si>
  <si>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</si>
  <si>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</si>
  <si>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</si>
  <si>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</si>
  <si>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</si>
  <si>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</si>
  <si>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</si>
  <si>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</si>
  <si>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</si>
  <si>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</si>
  <si>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</si>
  <si>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</si>
  <si>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</si>
  <si>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</si>
  <si>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</si>
  <si>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</si>
  <si>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</si>
  <si>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</si>
  <si>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</si>
  <si>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</si>
  <si>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</si>
  <si>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</si>
  <si>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</si>
  <si>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</si>
  <si>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</si>
  <si>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</si>
  <si>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</si>
  <si>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</si>
  <si>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</si>
  <si>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</si>
  <si>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</si>
  <si>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</si>
  <si>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</si>
  <si>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</si>
  <si>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</si>
  <si>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</si>
  <si>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</si>
  <si>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</si>
  <si>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</si>
  <si>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</si>
  <si>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</si>
  <si>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</si>
  <si>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</si>
  <si>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</si>
  <si>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</si>
  <si>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</si>
  <si>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</si>
  <si>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</si>
  <si>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</si>
  <si>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</si>
  <si>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</si>
  <si>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</si>
  <si>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</si>
  <si>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</si>
  <si>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</si>
  <si>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</si>
  <si>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</si>
  <si>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</si>
  <si>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</si>
  <si>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</si>
  <si>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</si>
  <si>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</si>
  <si>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</si>
  <si>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</si>
  <si>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</si>
  <si>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</si>
  <si>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</si>
  <si>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</si>
  <si>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</si>
  <si>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</si>
  <si>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</si>
  <si>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</si>
  <si>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</si>
  <si>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</si>
  <si>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</si>
  <si>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</si>
  <si>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</si>
  <si>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</si>
  <si>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</si>
  <si>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</si>
  <si>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</si>
  <si>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</si>
  <si>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</si>
  <si>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</si>
  <si>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</si>
  <si>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</si>
  <si>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</si>
  <si>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</si>
  <si>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</si>
  <si>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</si>
  <si>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</si>
  <si>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</si>
  <si>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</si>
  <si>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</si>
  <si>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</si>
  <si>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</si>
  <si>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</si>
  <si>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</si>
  <si>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</si>
  <si>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</si>
  <si>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</si>
  <si>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</si>
  <si>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</si>
  <si>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</si>
  <si>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</si>
  <si>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</si>
  <si>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</si>
  <si>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</si>
  <si>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</si>
  <si>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</si>
  <si>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</si>
  <si>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</si>
  <si>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</si>
  <si>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</si>
  <si>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</si>
  <si>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</si>
  <si>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</si>
  <si>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</si>
  <si>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</si>
  <si>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</si>
  <si>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</si>
  <si>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</si>
  <si>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</si>
  <si>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</si>
  <si>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</si>
  <si>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</si>
  <si>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</si>
  <si>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</si>
  <si>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</si>
  <si>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</si>
  <si>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</si>
  <si>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</si>
  <si>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</si>
  <si>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</si>
  <si>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</si>
  <si>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</si>
  <si>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</si>
  <si>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</si>
  <si>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</si>
  <si>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</si>
  <si>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</si>
  <si>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</si>
  <si>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</si>
  <si>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</si>
  <si>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</si>
  <si>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</si>
  <si>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</si>
  <si>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</si>
  <si>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</si>
  <si>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</si>
  <si>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</si>
  <si>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</si>
  <si>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</si>
  <si>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</si>
  <si>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</si>
  <si>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</si>
  <si>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</si>
  <si>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</si>
  <si>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</si>
  <si>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</si>
  <si>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</si>
  <si>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</si>
  <si>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</si>
  <si>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</si>
  <si>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</si>
  <si>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</si>
  <si>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</si>
  <si>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</si>
  <si>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</si>
  <si>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</si>
  <si>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</si>
  <si>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</si>
  <si>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</si>
  <si>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</si>
  <si>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</si>
  <si>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</si>
  <si>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</si>
  <si>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</si>
  <si>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</si>
  <si>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</si>
  <si>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</si>
  <si>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</si>
  <si>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</si>
  <si>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</si>
  <si>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</si>
  <si>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</si>
  <si>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</si>
  <si>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</si>
  <si>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</si>
  <si>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</si>
  <si>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</si>
  <si>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</si>
  <si>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</si>
  <si>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</si>
  <si>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</si>
  <si>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</si>
  <si>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</si>
  <si>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</si>
  <si>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</si>
  <si>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</si>
  <si>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</si>
  <si>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</si>
  <si>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</si>
  <si>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</si>
  <si>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</si>
  <si>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</si>
  <si>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</si>
  <si>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</si>
  <si>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</si>
  <si>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</si>
  <si>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</si>
  <si>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</si>
  <si>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</si>
  <si>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</si>
  <si>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</si>
  <si>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</si>
  <si>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</si>
  <si>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</si>
  <si>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</si>
  <si>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</si>
  <si>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</si>
  <si>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</si>
  <si>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</si>
  <si>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</si>
  <si>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</si>
  <si>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</si>
  <si>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</si>
  <si>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</si>
  <si>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</si>
  <si>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</si>
  <si>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</si>
  <si>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</si>
  <si>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</si>
  <si>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</si>
  <si>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</si>
  <si>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</si>
  <si>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</si>
  <si>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</si>
  <si>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</si>
  <si>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</si>
  <si>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</si>
  <si>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</si>
  <si>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</si>
  <si>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</si>
  <si>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</si>
  <si>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</si>
  <si>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</si>
  <si>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</si>
  <si>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</si>
  <si>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</si>
  <si>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</si>
  <si>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</si>
  <si>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</si>
  <si>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</si>
  <si>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</si>
  <si>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</si>
  <si>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</si>
  <si>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</si>
  <si>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</si>
  <si>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</si>
  <si>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</si>
  <si>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</si>
  <si>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</si>
  <si>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</si>
  <si>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</si>
  <si>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</si>
  <si>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</si>
  <si>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</si>
  <si>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</si>
  <si>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</si>
  <si>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</si>
  <si>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</si>
  <si>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</si>
  <si>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</si>
  <si>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</si>
  <si>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</si>
  <si>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</si>
  <si>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</si>
  <si>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</si>
  <si>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</si>
  <si>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</si>
  <si>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</si>
  <si>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</si>
  <si>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</si>
  <si>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</si>
  <si>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</si>
  <si>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</si>
  <si>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</si>
  <si>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</si>
  <si>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</si>
  <si>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</si>
  <si>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</si>
  <si>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</si>
  <si>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</si>
  <si>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</si>
  <si>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</si>
  <si>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</si>
  <si>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</si>
  <si>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</si>
  <si>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</si>
  <si>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</si>
  <si>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</si>
  <si>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</si>
  <si>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</si>
  <si>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</si>
  <si>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</si>
  <si>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</si>
  <si>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</si>
  <si>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</si>
  <si>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</si>
  <si>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</si>
  <si>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</si>
  <si>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</si>
  <si>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</si>
  <si>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</si>
  <si>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</si>
  <si>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</si>
  <si>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</si>
  <si>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</si>
  <si>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</si>
  <si>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</si>
  <si>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</si>
  <si>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</si>
  <si>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</si>
  <si>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</si>
  <si>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</si>
  <si>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</si>
  <si>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</si>
  <si>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</si>
  <si>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</si>
  <si>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</si>
  <si>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</si>
  <si>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</si>
  <si>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</si>
  <si>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</si>
  <si>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</si>
  <si>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</si>
  <si>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</si>
  <si>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</si>
  <si>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</si>
  <si>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</si>
  <si>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</si>
  <si>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</si>
  <si>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</si>
  <si>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</si>
  <si>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</si>
  <si>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</si>
  <si>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</si>
  <si>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</si>
  <si>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</si>
  <si>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</si>
  <si>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</si>
  <si>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</si>
  <si>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</si>
  <si>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</si>
  <si>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</si>
  <si>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</si>
  <si>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</si>
  <si>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</si>
  <si>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</si>
  <si>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</si>
  <si>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</si>
  <si>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</si>
  <si>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</si>
  <si>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</si>
  <si>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</si>
  <si>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</si>
  <si>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</si>
  <si>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</si>
  <si>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</si>
  <si>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</si>
  <si>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</si>
  <si>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</si>
  <si>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</si>
  <si>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</si>
  <si>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</si>
  <si>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</si>
  <si>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</si>
  <si>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</si>
  <si>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</si>
  <si>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</si>
  <si>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</si>
  <si>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</si>
  <si>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</si>
  <si>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</si>
  <si>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</si>
  <si>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</si>
  <si>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</si>
  <si>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</si>
  <si>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</si>
  <si>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</si>
  <si>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</si>
  <si>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</si>
  <si>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</si>
  <si>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</si>
  <si>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</si>
  <si>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</si>
  <si>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</si>
  <si>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</si>
  <si>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</si>
  <si>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</si>
  <si>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</si>
  <si>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</si>
  <si>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</si>
  <si>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</si>
  <si>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</si>
  <si>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</si>
  <si>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</si>
  <si>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</si>
  <si>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</si>
  <si>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</si>
  <si>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</si>
  <si>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</si>
  <si>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</si>
  <si>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</si>
  <si>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</si>
  <si>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</si>
  <si>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</si>
  <si>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</si>
  <si>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</si>
  <si>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</si>
  <si>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</si>
  <si>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</si>
  <si>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</si>
  <si>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</si>
  <si>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</si>
  <si>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</si>
  <si>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</si>
  <si>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</si>
  <si>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</si>
  <si>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</si>
  <si>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</si>
  <si>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</si>
  <si>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</si>
  <si>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</si>
  <si>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</si>
  <si>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</si>
  <si>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</si>
  <si>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</si>
  <si>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</si>
  <si>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</si>
  <si>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</si>
  <si>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</si>
  <si>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</si>
  <si>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</si>
  <si>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</si>
  <si>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</si>
  <si>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</si>
  <si>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</si>
  <si>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</si>
  <si>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</si>
  <si>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</si>
  <si>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</si>
  <si>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</si>
  <si>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</si>
  <si>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</si>
  <si>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</si>
  <si>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</si>
  <si>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</si>
  <si>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</si>
  <si>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</si>
  <si>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</si>
  <si>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</si>
  <si>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</si>
  <si>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</si>
  <si>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</si>
  <si>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</si>
  <si>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</si>
  <si>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</si>
  <si>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</si>
  <si>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</si>
  <si>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</si>
  <si>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</si>
  <si>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</si>
  <si>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</si>
  <si>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</si>
  <si>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</si>
  <si>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</si>
  <si>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</si>
  <si>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</si>
  <si>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</si>
  <si>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</si>
  <si>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</si>
  <si>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</si>
  <si>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</si>
  <si>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</si>
  <si>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</si>
  <si>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</si>
  <si>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</si>
  <si>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</si>
  <si>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</si>
  <si>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</si>
  <si>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</si>
  <si>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</si>
  <si>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</si>
  <si>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</si>
  <si>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</si>
  <si>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</si>
  <si>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</si>
  <si>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</si>
  <si>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</si>
  <si>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</si>
  <si>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</si>
  <si>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</si>
  <si>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</si>
  <si>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</si>
  <si>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</si>
  <si>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</si>
  <si>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</si>
  <si>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</si>
  <si>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</si>
  <si>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</si>
  <si>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</si>
  <si>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</si>
  <si>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</si>
  <si>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</si>
  <si>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</si>
  <si>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</si>
  <si>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</si>
  <si>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</si>
  <si>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</si>
  <si>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</si>
  <si>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</si>
  <si>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</si>
  <si>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</si>
  <si>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</si>
  <si>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</si>
  <si>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</si>
  <si>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</si>
  <si>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</si>
  <si>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</si>
  <si>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</si>
  <si>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</si>
  <si>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</si>
  <si>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</si>
  <si>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</si>
  <si>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</si>
  <si>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</si>
  <si>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</si>
  <si>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</si>
  <si>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</si>
  <si>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</si>
  <si>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</si>
  <si>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</si>
  <si>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</si>
  <si>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</si>
  <si>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</si>
  <si>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</si>
  <si>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</si>
  <si>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</si>
  <si>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</si>
  <si>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</si>
  <si>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</si>
  <si>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</si>
  <si>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</si>
  <si>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</si>
  <si>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</si>
  <si>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</si>
  <si>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</si>
  <si>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</si>
  <si>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</si>
  <si>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</si>
  <si>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</si>
  <si>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</si>
  <si>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</si>
  <si>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</si>
  <si>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</si>
  <si>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</si>
  <si>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</si>
  <si>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</si>
  <si>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</si>
  <si>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</si>
  <si>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</si>
  <si>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</si>
  <si>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</si>
  <si>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</si>
  <si>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</si>
  <si>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</si>
  <si>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</si>
  <si>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</si>
  <si>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</si>
  <si>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</si>
  <si>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</si>
  <si>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</si>
  <si>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</si>
  <si>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</si>
  <si>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</si>
  <si>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</si>
  <si>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</si>
  <si>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</si>
  <si>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</si>
  <si>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</si>
  <si>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</si>
  <si>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</si>
  <si>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</si>
  <si>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</si>
  <si>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</si>
  <si>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</si>
  <si>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</si>
  <si>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</si>
  <si>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</si>
  <si>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</si>
  <si>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</si>
  <si>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</si>
  <si>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</si>
  <si>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</si>
  <si>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</si>
  <si>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</si>
  <si>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</si>
  <si>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</si>
  <si>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</si>
  <si>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</si>
  <si>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</si>
  <si>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</si>
  <si>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</si>
  <si>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</si>
  <si>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</si>
  <si>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</si>
  <si>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</si>
  <si>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</si>
  <si>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</si>
  <si>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</si>
  <si>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</si>
  <si>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</si>
  <si>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</si>
  <si>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</si>
  <si>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</si>
  <si>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</si>
  <si>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</si>
  <si>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</si>
  <si>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</si>
  <si>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</si>
  <si>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</si>
  <si>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</si>
  <si>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</si>
  <si>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</si>
  <si>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</si>
  <si>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</si>
  <si>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</si>
  <si>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</si>
  <si>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</si>
  <si>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</si>
  <si>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</si>
  <si>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</si>
  <si>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</si>
  <si>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</si>
  <si>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</si>
  <si>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</si>
  <si>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</si>
  <si>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</si>
  <si>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</si>
  <si>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</si>
  <si>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</si>
  <si>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</si>
  <si>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</si>
  <si>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</si>
  <si>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</si>
  <si>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</si>
  <si>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</si>
  <si>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</si>
  <si>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</si>
  <si>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</si>
  <si>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</si>
  <si>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</si>
  <si>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</si>
  <si>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</si>
  <si>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</si>
  <si>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</si>
  <si>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</si>
  <si>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</si>
  <si>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</si>
  <si>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</si>
  <si>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</si>
  <si>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</si>
  <si>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</si>
  <si>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</si>
  <si>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</si>
  <si>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</si>
  <si>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</si>
  <si>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</si>
  <si>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</si>
  <si>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</si>
  <si>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</si>
  <si>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</si>
  <si>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</si>
  <si>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</si>
  <si>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</si>
  <si>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</si>
  <si>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</si>
  <si>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</si>
  <si>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</si>
  <si>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</si>
  <si>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</si>
  <si>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</si>
  <si>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</si>
  <si>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</si>
  <si>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</si>
  <si>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</si>
  <si>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</si>
  <si>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</si>
  <si>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</si>
  <si>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</si>
  <si>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</si>
  <si>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</si>
  <si>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</si>
  <si>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</si>
  <si>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</si>
  <si>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</si>
  <si>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</si>
  <si>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</si>
  <si>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</si>
  <si>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</si>
  <si>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</si>
  <si>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</si>
  <si>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</si>
  <si>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</si>
  <si>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</si>
  <si>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</si>
  <si>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</si>
  <si>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</si>
  <si>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</si>
  <si>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</si>
  <si>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</si>
  <si>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</si>
  <si>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</si>
  <si>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</si>
  <si>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</si>
  <si>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</si>
  <si>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</si>
  <si>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</si>
  <si>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</si>
  <si>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</si>
  <si>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</si>
  <si>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</si>
  <si>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</si>
  <si>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</si>
  <si>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</si>
  <si>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</si>
  <si>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</si>
  <si>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</si>
  <si>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</si>
  <si>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</si>
  <si>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</si>
  <si>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</si>
  <si>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</si>
  <si>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</si>
  <si>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</si>
  <si>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</si>
  <si>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</si>
  <si>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</si>
  <si>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</si>
  <si>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</si>
  <si>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</si>
  <si>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</si>
  <si>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</si>
  <si>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</si>
  <si>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</si>
  <si>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</si>
  <si>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</si>
  <si>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</si>
  <si>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</si>
  <si>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</si>
  <si>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</si>
  <si>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</si>
  <si>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</si>
  <si>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</si>
  <si>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</si>
  <si>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</si>
  <si>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</si>
  <si>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</si>
  <si>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</si>
  <si>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</si>
  <si>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</si>
  <si>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</si>
  <si>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</si>
  <si>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</si>
  <si>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</si>
  <si>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</si>
  <si>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</si>
  <si>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</si>
  <si>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</si>
  <si>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</si>
  <si>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</si>
  <si>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</si>
  <si>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</si>
  <si>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</si>
  <si>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</si>
  <si>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</si>
  <si>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</si>
  <si>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</si>
  <si>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</si>
  <si>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</si>
  <si>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</si>
  <si>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</si>
  <si>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</si>
  <si>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</si>
  <si>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</si>
  <si>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</si>
  <si>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</si>
  <si>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</si>
  <si>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</si>
  <si>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</si>
  <si>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</si>
  <si>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</si>
  <si>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</si>
  <si>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</si>
  <si>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</si>
  <si>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</si>
  <si>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</si>
  <si>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</si>
  <si>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</si>
  <si>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</si>
  <si>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</si>
  <si>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</si>
  <si>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</si>
  <si>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</si>
  <si>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</si>
  <si>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</si>
  <si>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</si>
  <si>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</si>
  <si>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</si>
  <si>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</si>
  <si>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</si>
  <si>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</si>
  <si>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</si>
  <si>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</si>
  <si>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</si>
  <si>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</si>
  <si>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</si>
  <si>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</si>
  <si>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</si>
  <si>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</si>
  <si>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</si>
  <si>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</si>
  <si>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</si>
  <si>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</si>
  <si>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</si>
  <si>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</si>
  <si>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</si>
  <si>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</si>
  <si>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</si>
  <si>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</si>
  <si>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</si>
  <si>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</si>
  <si>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</si>
  <si>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</si>
  <si>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</si>
  <si>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</si>
  <si>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</si>
  <si>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</si>
  <si>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</si>
  <si>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</si>
  <si>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</si>
  <si>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</si>
  <si>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</si>
  <si>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</si>
  <si>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</si>
  <si>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</si>
  <si>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</si>
  <si>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</si>
  <si>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</si>
  <si>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</si>
  <si>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</si>
  <si>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</si>
  <si>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</si>
  <si>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</si>
  <si>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</si>
  <si>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</si>
  <si>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</si>
  <si>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</si>
  <si>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</si>
  <si>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</si>
  <si>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</si>
  <si>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</si>
  <si>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</si>
  <si>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</si>
  <si>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</si>
  <si>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</si>
  <si>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</si>
  <si>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</si>
  <si>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</si>
  <si>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</si>
  <si>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</si>
  <si>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</si>
  <si>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</si>
  <si>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</si>
  <si>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</si>
  <si>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</si>
  <si>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</si>
  <si>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</si>
  <si>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</si>
  <si>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</si>
  <si>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</si>
  <si>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</si>
  <si>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</si>
  <si>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</si>
  <si>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</si>
  <si>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</si>
  <si>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</si>
  <si>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</si>
  <si>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</si>
  <si>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</si>
  <si>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</si>
  <si>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</si>
  <si>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</si>
  <si>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</si>
  <si>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</si>
  <si>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</si>
  <si>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</si>
  <si>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</si>
  <si>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</si>
  <si>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</si>
  <si>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</si>
  <si>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</si>
  <si>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</si>
  <si>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</si>
  <si>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</si>
  <si>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</si>
  <si>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</si>
  <si>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</si>
  <si>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</si>
  <si>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</si>
  <si>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</si>
  <si>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</si>
  <si>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</si>
  <si>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</si>
  <si>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</si>
  <si>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</si>
  <si>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</si>
  <si>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</si>
  <si>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</si>
  <si>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</si>
  <si>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</si>
  <si>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</si>
  <si>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</si>
  <si>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</si>
  <si>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</si>
  <si>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</si>
  <si>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</si>
  <si>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</si>
  <si>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</si>
  <si>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</si>
  <si>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</si>
  <si>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</si>
  <si>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</si>
  <si>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</si>
  <si>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</si>
  <si>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</si>
  <si>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</si>
  <si>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</si>
  <si>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</si>
  <si>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</si>
  <si>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</si>
  <si>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</si>
  <si>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</si>
  <si>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</si>
  <si>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</si>
  <si>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</si>
  <si>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</si>
  <si>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</si>
  <si>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</si>
  <si>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</si>
  <si>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</si>
  <si>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</si>
  <si>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</si>
  <si>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</si>
  <si>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</si>
  <si>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</si>
  <si>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</si>
  <si>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</si>
  <si>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</si>
  <si>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</si>
  <si>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</si>
  <si>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</si>
  <si>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</si>
  <si>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</si>
  <si>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</si>
  <si>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</si>
  <si>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</si>
  <si>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</si>
  <si>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</si>
  <si>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</si>
  <si>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</si>
  <si>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</si>
  <si>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</si>
  <si>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</si>
  <si>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</si>
  <si>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</si>
  <si>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</si>
  <si>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</si>
  <si>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</si>
  <si>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</si>
  <si>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</si>
  <si>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</si>
  <si>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</si>
  <si>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</si>
  <si>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</si>
  <si>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</si>
  <si>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</si>
  <si>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</si>
  <si>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</si>
  <si>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</si>
  <si>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</si>
  <si>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</si>
  <si>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</si>
  <si>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</si>
  <si>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</si>
  <si>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</si>
  <si>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</si>
  <si>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</si>
  <si>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</si>
  <si>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</si>
  <si>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</si>
  <si>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</si>
  <si>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</si>
  <si>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</si>
  <si>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</si>
  <si>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</si>
  <si>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</si>
  <si>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</si>
  <si>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</si>
  <si>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</si>
  <si>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</si>
  <si>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</si>
  <si>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</si>
  <si>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</si>
  <si>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</si>
  <si>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</si>
  <si>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</si>
  <si>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</si>
  <si>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</si>
  <si>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</si>
  <si>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</si>
  <si>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</si>
  <si>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</si>
  <si>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</si>
  <si>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</si>
  <si>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</si>
  <si>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</si>
  <si>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</si>
  <si>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</si>
  <si>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</si>
  <si>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</si>
  <si>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</si>
  <si>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</si>
  <si>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</si>
  <si>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</si>
  <si>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</si>
  <si>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</si>
  <si>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</si>
  <si>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</si>
  <si>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</si>
  <si>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</si>
  <si>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</si>
  <si>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</si>
  <si>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</si>
  <si>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</si>
  <si>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</si>
  <si>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</si>
  <si>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</si>
  <si>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</si>
  <si>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</si>
  <si>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</si>
  <si>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</si>
  <si>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</si>
  <si>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</si>
  <si>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</si>
  <si>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</si>
  <si>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</si>
  <si>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</si>
  <si>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</si>
  <si>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</si>
  <si>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</si>
  <si>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</si>
  <si>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</si>
  <si>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</si>
  <si>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</si>
  <si>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</si>
  <si>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</si>
  <si>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</si>
  <si>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</si>
  <si>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</si>
  <si>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</si>
  <si>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</si>
  <si>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</si>
  <si>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</si>
  <si>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</si>
  <si>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</si>
  <si>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</si>
  <si>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</si>
  <si>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</si>
  <si>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</si>
  <si>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</si>
  <si>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</si>
  <si>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</si>
  <si>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</si>
  <si>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</si>
  <si>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</si>
  <si>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</si>
  <si>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</si>
  <si>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</si>
  <si>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</si>
  <si>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</si>
  <si>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</si>
  <si>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</si>
  <si>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</si>
  <si>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</si>
  <si>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</si>
  <si>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</si>
  <si>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</si>
  <si>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</si>
  <si>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</si>
  <si>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</si>
  <si>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</si>
  <si>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</si>
  <si>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</si>
  <si>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</si>
  <si>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</si>
  <si>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</si>
  <si>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</si>
  <si>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</si>
  <si>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</si>
  <si>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</si>
  <si>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</si>
  <si>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</si>
  <si>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</si>
  <si>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</si>
  <si>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</si>
  <si>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</si>
  <si>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</si>
  <si>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</si>
  <si>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</si>
  <si>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</si>
  <si>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</si>
  <si>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</si>
  <si>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</si>
  <si>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</si>
  <si>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</si>
  <si>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</si>
  <si>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</si>
  <si>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</si>
  <si>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</si>
  <si>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</si>
  <si>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</si>
  <si>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</si>
  <si>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</si>
  <si>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</si>
  <si>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</si>
  <si>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</si>
  <si>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</si>
  <si>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</si>
  <si>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</si>
  <si>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</si>
  <si>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</si>
  <si>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</si>
  <si>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</si>
  <si>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</si>
  <si>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</si>
  <si>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</si>
  <si>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</si>
  <si>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</si>
  <si>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</si>
  <si>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</si>
  <si>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</si>
  <si>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</si>
  <si>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</si>
  <si>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</si>
  <si>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</si>
  <si>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</si>
  <si>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</si>
  <si>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</si>
  <si>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</si>
  <si>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</si>
  <si>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</si>
  <si>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</si>
  <si>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</si>
  <si>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</si>
  <si>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</si>
  <si>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</si>
  <si>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</si>
  <si>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</si>
  <si>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</si>
  <si>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</si>
  <si>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</si>
  <si>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</si>
  <si>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</si>
  <si>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</si>
  <si>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</si>
  <si>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</si>
  <si>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</si>
  <si>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</si>
  <si>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</si>
  <si>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</si>
  <si>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</si>
  <si>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</si>
  <si>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</si>
  <si>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</si>
  <si>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</si>
  <si>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</si>
  <si>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</si>
  <si>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</si>
  <si>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</si>
  <si>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</si>
  <si>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</si>
  <si>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</si>
  <si>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</si>
  <si>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</si>
  <si>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</si>
  <si>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</si>
  <si>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</si>
  <si>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</si>
  <si>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</si>
  <si>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</si>
  <si>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</si>
  <si>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</si>
  <si>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</si>
  <si>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</si>
  <si>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</si>
  <si>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</si>
  <si>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</si>
  <si>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</si>
  <si>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</si>
  <si>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</si>
  <si>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</si>
  <si>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</si>
  <si>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</si>
  <si>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</si>
  <si>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</si>
  <si>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</si>
  <si>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</si>
  <si>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</si>
  <si>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</si>
  <si>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</si>
  <si>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</si>
  <si>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</si>
  <si>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</si>
  <si>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</si>
  <si>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</si>
  <si>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</si>
  <si>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</si>
  <si>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</si>
  <si>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</si>
  <si>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</si>
  <si>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</si>
  <si>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</si>
  <si>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</si>
  <si>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</si>
  <si>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</si>
  <si>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</si>
  <si>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</si>
  <si>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</si>
  <si>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</si>
  <si>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</si>
  <si>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</si>
  <si>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</si>
  <si>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</si>
  <si>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</si>
  <si>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</si>
  <si>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</si>
  <si>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</si>
  <si>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</si>
  <si>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</si>
  <si>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</si>
  <si>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</si>
  <si>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</si>
  <si>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</si>
  <si>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</si>
  <si>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</si>
  <si>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</si>
  <si>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</si>
  <si>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</si>
  <si>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</si>
  <si>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</si>
  <si>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</si>
  <si>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</si>
  <si>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</si>
  <si>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</si>
  <si>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</si>
  <si>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</si>
  <si>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</si>
  <si>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</si>
  <si>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</si>
  <si>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</si>
  <si>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</si>
  <si>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</si>
  <si>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</si>
  <si>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</si>
  <si>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</si>
  <si>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</si>
  <si>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</si>
  <si>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</si>
  <si>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</si>
  <si>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</si>
  <si>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</si>
  <si>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</si>
  <si>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</si>
  <si>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</si>
  <si>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</si>
  <si>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</si>
  <si>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</si>
  <si>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</si>
  <si>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</si>
  <si>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</si>
  <si>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</si>
  <si>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</si>
  <si>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</si>
  <si>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</si>
  <si>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</si>
  <si>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</si>
  <si>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</si>
  <si>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</si>
  <si>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</si>
  <si>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</si>
  <si>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</si>
  <si>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</si>
  <si>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</si>
  <si>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</si>
  <si>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</si>
  <si>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</si>
  <si>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</si>
  <si>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</si>
  <si>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</si>
  <si>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</si>
  <si>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</si>
  <si>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</si>
  <si>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</si>
  <si>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</si>
  <si>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</si>
  <si>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</si>
  <si>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</si>
  <si>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</si>
  <si>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</si>
  <si>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</si>
  <si>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</si>
  <si>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</si>
  <si>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</si>
  <si>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</si>
  <si>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</si>
  <si>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</si>
  <si>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</si>
  <si>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</si>
  <si>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</si>
  <si>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</si>
  <si>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</si>
  <si>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</si>
  <si>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</si>
  <si>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</si>
  <si>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</si>
  <si>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</si>
  <si>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</si>
  <si>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</si>
  <si>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</si>
  <si>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</si>
  <si>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</si>
  <si>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</si>
  <si>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</si>
  <si>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</si>
  <si>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</si>
  <si>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</si>
  <si>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</si>
  <si>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</si>
  <si>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</si>
  <si>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</si>
  <si>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</si>
  <si>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</si>
  <si>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</si>
  <si>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</si>
  <si>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</si>
  <si>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</si>
  <si>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</si>
  <si>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</si>
  <si>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</si>
  <si>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</si>
  <si>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</si>
  <si>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</si>
  <si>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</si>
  <si>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</si>
  <si>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</si>
  <si>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</si>
  <si>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</si>
  <si>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</si>
  <si>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</si>
  <si>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</si>
  <si>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</si>
  <si>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</si>
  <si>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</si>
  <si>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</si>
  <si>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</si>
  <si>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</si>
  <si>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</si>
  <si>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</si>
  <si>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</si>
  <si>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</si>
  <si>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</si>
  <si>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</si>
  <si>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</si>
  <si>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</si>
  <si>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</si>
  <si>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</si>
  <si>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</si>
  <si>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</si>
  <si>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</si>
  <si>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</si>
  <si>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</si>
  <si>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</si>
  <si>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</si>
  <si>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</si>
  <si>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</si>
  <si>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</si>
  <si>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</si>
  <si>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</si>
  <si>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</si>
  <si>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</si>
  <si>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</si>
  <si>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</si>
  <si>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</si>
  <si>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</si>
  <si>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</si>
  <si>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</si>
  <si>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</si>
  <si>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</si>
  <si>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</si>
  <si>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</si>
  <si>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</si>
  <si>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</si>
  <si>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</si>
  <si>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</si>
  <si>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</si>
  <si>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</si>
  <si>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</si>
  <si>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</si>
  <si>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</si>
  <si>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</si>
  <si>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</si>
  <si>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</si>
  <si>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</si>
  <si>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</si>
  <si>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</si>
  <si>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</si>
  <si>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</si>
  <si>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</si>
  <si>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</si>
  <si>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</si>
  <si>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</si>
  <si>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</si>
  <si>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</si>
  <si>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</si>
  <si>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</si>
  <si>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</si>
  <si>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</si>
  <si>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</si>
  <si>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</si>
  <si>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</si>
  <si>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</si>
  <si>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</si>
  <si>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</si>
  <si>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</si>
  <si>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</si>
  <si>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</si>
  <si>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</si>
  <si>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</si>
  <si>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</si>
  <si>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</si>
  <si>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</si>
  <si>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</si>
  <si>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</si>
  <si>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</si>
  <si>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</si>
  <si>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</si>
  <si>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</si>
  <si>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</si>
  <si>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</si>
  <si>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</si>
  <si>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</si>
  <si>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</si>
  <si>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</si>
  <si>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</si>
  <si>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</si>
  <si>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</si>
  <si>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</si>
  <si>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</si>
  <si>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</si>
  <si>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</si>
  <si>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</si>
  <si>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</si>
  <si>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</si>
  <si>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</si>
  <si>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</si>
  <si>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</si>
  <si>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</si>
  <si>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</si>
  <si>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</si>
  <si>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</si>
  <si>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</si>
  <si>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</si>
  <si>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</si>
  <si>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</si>
  <si>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</si>
  <si>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</si>
  <si>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</si>
  <si>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</si>
  <si>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</si>
  <si>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</si>
  <si>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</si>
  <si>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</si>
  <si>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</si>
  <si>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</si>
  <si>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</si>
  <si>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</si>
  <si>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</si>
  <si>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</si>
  <si>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</si>
  <si>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</si>
  <si>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</si>
  <si>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</si>
  <si>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</si>
  <si>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</si>
  <si>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</si>
  <si>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</si>
  <si>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</si>
  <si>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</si>
  <si>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</si>
  <si>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</si>
  <si>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</si>
  <si>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</si>
  <si>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</si>
  <si>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</si>
  <si>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</si>
  <si>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</si>
  <si>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</si>
  <si>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</si>
  <si>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</si>
  <si>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</si>
  <si>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</si>
  <si>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</si>
  <si>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</si>
  <si>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</si>
  <si>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</si>
  <si>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</si>
  <si>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</si>
  <si>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</si>
  <si>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</si>
  <si>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</si>
  <si>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</si>
  <si>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</si>
  <si>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</si>
  <si>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</si>
  <si>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</si>
  <si>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</si>
  <si>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</si>
  <si>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</si>
  <si>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</si>
  <si>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</si>
  <si>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</si>
  <si>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</si>
  <si>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</si>
  <si>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</si>
  <si>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</si>
  <si>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</si>
  <si>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</si>
  <si>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</si>
  <si>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</si>
  <si>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</si>
  <si>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</si>
  <si>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</si>
  <si>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</si>
  <si>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</si>
  <si>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</si>
  <si>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</si>
  <si>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</si>
  <si>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</si>
  <si>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</si>
  <si>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</si>
  <si>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</si>
  <si>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</si>
  <si>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</si>
  <si>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</si>
  <si>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</si>
  <si>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</si>
  <si>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</si>
  <si>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</si>
  <si>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</si>
  <si>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</si>
  <si>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</si>
  <si>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</si>
  <si>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</si>
  <si>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</si>
  <si>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</si>
  <si>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</si>
  <si>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</si>
  <si>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</si>
  <si>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</si>
  <si>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</si>
  <si>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</si>
  <si>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</si>
  <si>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</si>
  <si>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</si>
  <si>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</si>
  <si>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</si>
  <si>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</si>
  <si>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</si>
  <si>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</si>
  <si>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</si>
  <si>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</si>
  <si>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</si>
  <si>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</si>
  <si>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</si>
  <si>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</si>
  <si>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</si>
  <si>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</si>
  <si>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</si>
  <si>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</si>
  <si>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</si>
  <si>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</si>
  <si>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</si>
  <si>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</si>
  <si>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</si>
  <si>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</si>
  <si>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</si>
  <si>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</si>
  <si>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</si>
  <si>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</si>
  <si>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</si>
  <si>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</si>
  <si>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</si>
  <si>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</si>
  <si>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</si>
  <si>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</si>
  <si>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</si>
  <si>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</si>
  <si>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</si>
  <si>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</si>
  <si>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</si>
  <si>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</si>
  <si>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</si>
  <si>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</si>
  <si>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</si>
  <si>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</si>
  <si>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</si>
  <si>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</si>
  <si>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</si>
  <si>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</si>
  <si>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</si>
  <si>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</si>
  <si>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</si>
  <si>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</si>
  <si>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</si>
  <si>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</si>
  <si>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</si>
  <si>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</si>
  <si>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</si>
  <si>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</si>
  <si>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</si>
  <si>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</si>
  <si>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</si>
  <si>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</si>
  <si>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</si>
  <si>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</si>
  <si>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</si>
  <si>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</si>
  <si>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</si>
  <si>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</si>
  <si>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</si>
  <si>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</si>
  <si>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</si>
  <si>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</si>
  <si>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</si>
  <si>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</si>
  <si>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</si>
  <si>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</si>
  <si>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</si>
  <si>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</si>
  <si>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</si>
  <si>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</si>
  <si>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</si>
  <si>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</si>
  <si>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</si>
  <si>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</si>
  <si>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</si>
  <si>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</si>
  <si>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</si>
  <si>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</si>
  <si>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</si>
  <si>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</si>
  <si>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</si>
  <si>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</si>
  <si>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</si>
  <si>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</si>
  <si>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</si>
  <si>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</si>
  <si>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</si>
  <si>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</si>
  <si>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</si>
  <si>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</si>
  <si>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</si>
  <si>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</si>
  <si>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</si>
  <si>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</si>
  <si>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</si>
  <si>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</si>
  <si>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</si>
  <si>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</si>
  <si>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</si>
  <si>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</si>
  <si>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</si>
  <si>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</si>
  <si>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</si>
  <si>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</si>
  <si>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</si>
  <si>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</si>
  <si>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</si>
  <si>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</si>
  <si>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</si>
  <si>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</si>
  <si>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</si>
  <si>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</si>
  <si>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</si>
  <si>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</si>
  <si>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</si>
  <si>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</si>
  <si>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</si>
  <si>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</si>
  <si>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</si>
  <si>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</si>
  <si>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</si>
  <si>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</si>
  <si>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</si>
  <si>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</si>
  <si>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</si>
  <si>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</si>
  <si>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</si>
  <si>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</si>
  <si>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</si>
  <si>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</si>
  <si>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</si>
  <si>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</si>
  <si>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</si>
  <si>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</si>
  <si>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</si>
  <si>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</si>
  <si>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</si>
  <si>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</si>
  <si>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</si>
  <si>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</si>
  <si>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</si>
  <si>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</si>
  <si>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</si>
  <si>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</si>
  <si>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</si>
  <si>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</si>
  <si>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</si>
  <si>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</si>
  <si>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</si>
  <si>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</si>
  <si>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</si>
  <si>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</si>
  <si>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</si>
  <si>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</si>
  <si>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</si>
  <si>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</si>
  <si>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</si>
  <si>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</si>
  <si>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</si>
  <si>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</si>
  <si>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</si>
  <si>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</si>
  <si>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</si>
  <si>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</si>
  <si>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</si>
  <si>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</si>
  <si>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</si>
  <si>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</si>
  <si>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</si>
  <si>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</si>
  <si>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</si>
  <si>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</si>
  <si>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</si>
  <si>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</si>
  <si>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</si>
  <si>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</si>
  <si>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</si>
  <si>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</si>
  <si>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</si>
  <si>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</si>
  <si>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</si>
  <si>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</si>
  <si>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</si>
  <si>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</si>
  <si>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</si>
  <si>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</si>
  <si>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</si>
  <si>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</si>
  <si>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</si>
  <si>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</si>
  <si>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</si>
  <si>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</si>
  <si>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</si>
  <si>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</si>
  <si>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</si>
  <si>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</si>
  <si>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</si>
  <si>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</si>
  <si>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</si>
  <si>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</si>
  <si>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</si>
  <si>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</si>
  <si>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</si>
  <si>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</si>
  <si>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</si>
  <si>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</si>
  <si>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</si>
  <si>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</si>
  <si>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</si>
  <si>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</si>
  <si>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</si>
  <si>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</si>
  <si>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</si>
  <si>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</si>
  <si>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</si>
  <si>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</si>
  <si>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</si>
  <si>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</si>
  <si>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</si>
  <si>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</si>
  <si>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</si>
  <si>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</si>
  <si>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</si>
  <si>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</si>
  <si>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</si>
  <si>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</si>
  <si>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</si>
  <si>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</si>
  <si>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</si>
  <si>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</si>
  <si>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</si>
  <si>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</si>
  <si>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</si>
  <si>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</si>
  <si>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</si>
  <si>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</si>
  <si>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</si>
  <si>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</si>
  <si>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</si>
  <si>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</si>
  <si>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</si>
  <si>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</si>
  <si>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</si>
  <si>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</si>
  <si>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</si>
  <si>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</si>
  <si>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</si>
  <si>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</si>
  <si>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</si>
  <si>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</si>
  <si>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</si>
  <si>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</si>
  <si>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</si>
  <si>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</si>
  <si>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</si>
  <si>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</si>
  <si>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</si>
  <si>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</si>
  <si>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</si>
  <si>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</si>
  <si>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</si>
  <si>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</si>
  <si>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</si>
  <si>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</si>
  <si>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</si>
  <si>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</si>
  <si>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</si>
  <si>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</si>
  <si>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</si>
  <si>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</si>
  <si>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</si>
  <si>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</si>
  <si>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</si>
  <si>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</si>
  <si>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</si>
  <si>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</si>
  <si>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</si>
  <si>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</si>
  <si>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</si>
  <si>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</si>
  <si>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</si>
  <si>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</si>
  <si>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</si>
  <si>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</si>
  <si>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</si>
  <si>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</si>
  <si>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</si>
  <si>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</si>
  <si>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</si>
  <si>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</si>
  <si>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</si>
  <si>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</si>
  <si>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</si>
  <si>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</si>
  <si>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</si>
  <si>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</si>
  <si>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</si>
  <si>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</si>
  <si>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</si>
  <si>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</si>
  <si>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</si>
  <si>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</si>
  <si>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</si>
  <si>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</si>
  <si>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</si>
  <si>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</si>
  <si>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</si>
  <si>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</si>
  <si>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</si>
  <si>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</si>
  <si>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</si>
  <si>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</si>
  <si>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</si>
  <si>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</si>
  <si>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</si>
  <si>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</si>
  <si>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</si>
  <si>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</si>
  <si>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</si>
  <si>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</si>
  <si>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</si>
  <si>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</si>
  <si>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</si>
  <si>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</si>
  <si>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</si>
  <si>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</si>
  <si>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</si>
  <si>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</si>
  <si>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</si>
  <si>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</si>
  <si>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</si>
  <si>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</si>
  <si>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</si>
  <si>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</si>
  <si>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</si>
  <si>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</si>
  <si>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</si>
  <si>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</si>
  <si>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</si>
  <si>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</si>
  <si>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</si>
  <si>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</si>
  <si>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</si>
  <si>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</si>
  <si>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</si>
  <si>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</si>
  <si>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</si>
  <si>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</si>
  <si>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</si>
  <si>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</si>
  <si>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</si>
  <si>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</si>
  <si>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</si>
  <si>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</si>
  <si>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</si>
  <si>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</si>
  <si>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</si>
  <si>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</si>
  <si>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</si>
  <si>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</si>
  <si>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</si>
  <si>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</si>
  <si>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</si>
  <si>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</si>
  <si>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</si>
  <si>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</si>
  <si>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</si>
  <si>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</si>
  <si>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</si>
  <si>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</si>
  <si>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</si>
  <si>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</si>
  <si>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</si>
  <si>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</si>
  <si>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</si>
  <si>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</si>
  <si>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</si>
  <si>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</si>
  <si>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</si>
  <si>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</si>
  <si>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</si>
  <si>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</si>
  <si>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</si>
  <si>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</si>
  <si>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</si>
  <si>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</si>
  <si>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</si>
  <si>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</si>
  <si>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</si>
  <si>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</si>
  <si>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</si>
  <si>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</si>
  <si>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</si>
  <si>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</si>
  <si>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</si>
  <si>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</si>
  <si>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</si>
  <si>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</si>
  <si>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</si>
  <si>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</si>
  <si>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</si>
  <si>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</si>
  <si>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</si>
  <si>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</si>
  <si>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</si>
  <si>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</si>
  <si>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</si>
  <si>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</si>
  <si>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</si>
  <si>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</si>
  <si>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</si>
  <si>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</si>
  <si>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</si>
  <si>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</si>
  <si>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</si>
  <si>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</si>
  <si>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</si>
  <si>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</si>
  <si>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</si>
  <si>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</si>
  <si>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</si>
  <si>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</si>
  <si>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</si>
  <si>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</si>
  <si>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</si>
  <si>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</si>
  <si>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</si>
  <si>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</si>
  <si>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</si>
  <si>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</si>
  <si>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</si>
  <si>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</si>
  <si>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</si>
  <si>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</si>
  <si>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</si>
  <si>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</si>
  <si>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</si>
  <si>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</si>
  <si>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</si>
  <si>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</si>
  <si>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</si>
  <si>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</si>
  <si>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</si>
  <si>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</si>
  <si>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</si>
  <si>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</si>
  <si>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</si>
  <si>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</si>
  <si>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</si>
  <si>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</si>
  <si>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</si>
  <si>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</si>
  <si>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</si>
  <si>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</si>
  <si>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</si>
  <si>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</si>
  <si>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</si>
  <si>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</si>
  <si>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</si>
  <si>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</si>
  <si>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</si>
  <si>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</si>
  <si>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</si>
  <si>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</si>
  <si>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</si>
  <si>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</si>
  <si>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</si>
  <si>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</si>
  <si>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</si>
  <si>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</si>
  <si>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</si>
  <si>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</si>
  <si>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</si>
  <si>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</si>
  <si>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</si>
  <si>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</si>
  <si>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</si>
  <si>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</si>
  <si>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</si>
  <si>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</si>
  <si>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</si>
  <si>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</si>
  <si>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</si>
  <si>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</si>
  <si>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</si>
  <si>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</si>
  <si>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</si>
  <si>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</si>
  <si>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</si>
  <si>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</si>
  <si>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</si>
  <si>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</si>
  <si>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</si>
  <si>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</si>
  <si>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</si>
  <si>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</si>
  <si>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</si>
  <si>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</si>
  <si>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</si>
  <si>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</si>
  <si>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</si>
  <si>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</si>
  <si>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</si>
  <si>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</si>
  <si>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</si>
  <si>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</si>
  <si>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</si>
  <si>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</si>
  <si>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</si>
  <si>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</si>
  <si>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</si>
  <si>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</si>
  <si>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</si>
  <si>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</si>
  <si>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</si>
  <si>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</si>
  <si>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</si>
  <si>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</si>
  <si>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</si>
  <si>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</si>
  <si>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</si>
  <si>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</si>
  <si>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</si>
  <si>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</si>
  <si>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</si>
  <si>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</si>
  <si>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</si>
  <si>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</si>
  <si>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</si>
  <si>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</si>
  <si>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</si>
  <si>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</si>
  <si>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</si>
  <si>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</si>
  <si>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</si>
  <si>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</si>
  <si>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</si>
  <si>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</si>
  <si>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</si>
  <si>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</si>
  <si>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</si>
  <si>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</si>
  <si>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</si>
  <si>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</si>
  <si>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</si>
  <si>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</si>
  <si>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</si>
  <si>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</si>
  <si>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</si>
  <si>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</si>
  <si>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</si>
  <si>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</si>
  <si>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</si>
  <si>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</si>
  <si>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</si>
  <si>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</si>
  <si>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</si>
  <si>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</si>
  <si>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</si>
  <si>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</si>
  <si>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</si>
  <si>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</si>
  <si>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</si>
  <si>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</si>
  <si>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</si>
  <si>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</si>
  <si>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</si>
  <si>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</si>
  <si>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</si>
  <si>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</si>
  <si>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</si>
  <si>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</si>
  <si>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</si>
  <si>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</si>
  <si>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</si>
  <si>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</si>
  <si>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</si>
  <si>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</si>
  <si>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</si>
  <si>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</si>
  <si>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</si>
  <si>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</si>
  <si>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</si>
  <si>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</si>
  <si>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</si>
  <si>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</si>
  <si>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</si>
  <si>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</si>
  <si>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</si>
  <si>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</si>
  <si>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</si>
  <si>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</si>
  <si>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</si>
  <si>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</si>
  <si>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</si>
  <si>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</si>
  <si>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</si>
  <si>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</si>
  <si>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</si>
  <si>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</si>
  <si>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</si>
  <si>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</si>
  <si>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</si>
  <si>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</si>
  <si>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</si>
  <si>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</si>
  <si>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</si>
  <si>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</si>
  <si>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</si>
  <si>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</si>
  <si>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</si>
  <si>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</si>
  <si>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</si>
  <si>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</si>
  <si>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</si>
  <si>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</si>
  <si>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</si>
  <si>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</si>
  <si>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</si>
  <si>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</si>
  <si>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</si>
  <si>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</si>
  <si>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</si>
  <si>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</si>
  <si>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</si>
  <si>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</si>
  <si>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</si>
  <si>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</si>
  <si>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</si>
  <si>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</si>
  <si>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</si>
  <si>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</si>
  <si>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</si>
  <si>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</si>
  <si>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</si>
  <si>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</si>
  <si>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</si>
  <si>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</si>
  <si>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</si>
  <si>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</si>
  <si>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</si>
  <si>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</si>
  <si>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</si>
  <si>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</si>
  <si>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</si>
  <si>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</si>
  <si>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</si>
  <si>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</si>
  <si>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</si>
  <si>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</si>
  <si>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</si>
  <si>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</si>
  <si>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</si>
  <si>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</si>
  <si>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</si>
  <si>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</si>
  <si>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</si>
  <si>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</si>
  <si>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</si>
  <si>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</si>
  <si>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</si>
  <si>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</si>
  <si>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</si>
  <si>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</si>
  <si>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</si>
  <si>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</si>
  <si>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</si>
  <si>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</si>
  <si>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</si>
  <si>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</si>
  <si>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</si>
  <si>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</si>
  <si>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</si>
  <si>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</si>
  <si>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</si>
  <si>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</si>
  <si>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</si>
  <si>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</si>
  <si>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</si>
  <si>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</si>
  <si>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</si>
  <si>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</si>
  <si>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</si>
  <si>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</si>
  <si>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</si>
  <si>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</si>
  <si>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</si>
  <si>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</si>
  <si>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</si>
  <si>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</si>
  <si>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</si>
  <si>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</si>
  <si>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</si>
  <si>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</si>
  <si>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</si>
  <si>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</si>
  <si>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</si>
  <si>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</si>
  <si>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</si>
  <si>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</si>
  <si>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</si>
  <si>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</si>
  <si>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</si>
  <si>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</si>
  <si>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</si>
  <si>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</si>
  <si>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</si>
  <si>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</si>
  <si>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</si>
  <si>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</si>
  <si>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</si>
  <si>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</si>
  <si>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</si>
  <si>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</si>
  <si>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</si>
  <si>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</si>
  <si>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</si>
  <si>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</si>
  <si>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</si>
  <si>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</si>
  <si>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</si>
  <si>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</si>
  <si>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</si>
  <si>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</si>
  <si>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</si>
  <si>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</si>
  <si>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</si>
  <si>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</si>
  <si>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</si>
  <si>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</si>
  <si>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</si>
  <si>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</si>
  <si>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</si>
  <si>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</si>
  <si>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</si>
  <si>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</si>
  <si>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</si>
  <si>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</si>
  <si>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</si>
  <si>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</si>
  <si>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</si>
  <si>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</si>
  <si>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</si>
  <si>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</si>
  <si>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</si>
  <si>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</si>
  <si>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</si>
  <si>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</si>
  <si>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</si>
  <si>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</si>
  <si>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</si>
  <si>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</si>
  <si>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</si>
  <si>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</si>
  <si>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</si>
  <si>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</si>
  <si>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</si>
  <si>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</si>
  <si>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</si>
  <si>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</si>
  <si>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</si>
  <si>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</si>
  <si>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</si>
  <si>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</si>
  <si>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</si>
  <si>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</si>
  <si>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</si>
  <si>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</si>
  <si>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</si>
  <si>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</si>
  <si>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</si>
  <si>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</si>
  <si>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</si>
  <si>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</si>
  <si>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</si>
  <si>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</si>
  <si>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</si>
  <si>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</si>
  <si>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</si>
  <si>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</si>
  <si>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</si>
  <si>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</si>
  <si>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</si>
  <si>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</si>
  <si>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</si>
  <si>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</si>
  <si>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</si>
  <si>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</si>
  <si>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</si>
  <si>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</si>
  <si>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</si>
  <si>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</si>
  <si>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</si>
  <si>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</si>
  <si>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</si>
  <si>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</si>
  <si>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</si>
  <si>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</si>
  <si>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</si>
  <si>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</si>
  <si>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</si>
  <si>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</si>
  <si>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</si>
  <si>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</si>
  <si>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</si>
  <si>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</si>
  <si>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</si>
  <si>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</si>
  <si>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</si>
  <si>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</si>
  <si>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</si>
  <si>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</si>
  <si>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</si>
  <si>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</si>
  <si>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</si>
  <si>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</si>
  <si>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</si>
  <si>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</si>
  <si>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</si>
  <si>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</si>
  <si>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</si>
  <si>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</si>
  <si>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</si>
  <si>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</si>
  <si>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</si>
  <si>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</si>
  <si>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</si>
  <si>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</si>
  <si>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</si>
  <si>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</si>
  <si>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</si>
  <si>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</si>
  <si>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</si>
  <si>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</si>
  <si>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</si>
  <si>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</si>
  <si>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</si>
  <si>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</si>
  <si>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</si>
  <si>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</si>
  <si>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</si>
  <si>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</si>
  <si>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</si>
  <si>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</si>
  <si>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</si>
  <si>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</si>
  <si>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</si>
  <si>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</si>
  <si>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</si>
  <si>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</si>
  <si>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</si>
  <si>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</si>
  <si>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</si>
  <si>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</si>
  <si>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</si>
  <si>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</si>
  <si>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</si>
  <si>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</si>
  <si>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</si>
  <si>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</si>
  <si>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</si>
  <si>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</si>
  <si>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</si>
  <si>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</si>
  <si>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</si>
  <si>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</si>
  <si>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</si>
  <si>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</si>
  <si>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</si>
  <si>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</si>
  <si>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</si>
  <si>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</si>
  <si>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</si>
  <si>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</si>
  <si>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</si>
  <si>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</si>
  <si>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</si>
  <si>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</si>
  <si>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</si>
  <si>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</si>
  <si>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</si>
  <si>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</si>
  <si>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</si>
  <si>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</si>
  <si>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</si>
  <si>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</si>
  <si>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</si>
  <si>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</si>
  <si>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</si>
  <si>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</si>
  <si>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</si>
  <si>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</si>
  <si>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</si>
  <si>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</si>
  <si>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</si>
  <si>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</si>
  <si>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</si>
  <si>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</si>
  <si>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</si>
  <si>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</si>
  <si>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</si>
  <si>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</si>
  <si>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</si>
  <si>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</si>
  <si>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</si>
  <si>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</si>
  <si>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</si>
  <si>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</si>
  <si>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</si>
  <si>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</si>
  <si>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</si>
  <si>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</si>
  <si>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</si>
  <si>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</si>
  <si>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</si>
  <si>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</si>
  <si>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</si>
  <si>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</si>
  <si>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</si>
  <si>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</si>
  <si>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</si>
  <si>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</si>
  <si>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</si>
  <si>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</si>
  <si>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</si>
  <si>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</si>
  <si>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</si>
  <si>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</si>
  <si>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</si>
  <si>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</si>
  <si>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</si>
  <si>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</si>
  <si>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</si>
  <si>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</si>
  <si>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</si>
  <si>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</si>
  <si>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</si>
  <si>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</si>
  <si>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</si>
  <si>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</si>
  <si>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</si>
  <si>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</si>
  <si>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</si>
  <si>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</si>
  <si>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</si>
  <si>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</si>
  <si>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</si>
  <si>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</si>
  <si>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</si>
  <si>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</si>
  <si>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</si>
  <si>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</si>
  <si>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</si>
  <si>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</si>
  <si>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</si>
  <si>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</si>
  <si>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</si>
  <si>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</si>
  <si>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</si>
  <si>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</si>
  <si>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</si>
  <si>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</si>
  <si>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</si>
  <si>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</si>
  <si>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</si>
  <si>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</si>
  <si>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</si>
  <si>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</si>
  <si>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</si>
  <si>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</si>
  <si>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</si>
  <si>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</si>
  <si>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</si>
  <si>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</si>
  <si>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</si>
  <si>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</si>
  <si>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</si>
  <si>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</si>
  <si>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</si>
  <si>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</si>
  <si>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</si>
  <si>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</si>
  <si>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</si>
  <si>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</si>
  <si>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</si>
  <si>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</si>
  <si>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</si>
  <si>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</si>
  <si>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</si>
  <si>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</si>
  <si>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</si>
  <si>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</si>
  <si>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</si>
  <si>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</si>
  <si>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</si>
  <si>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</si>
  <si>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</si>
  <si>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</si>
  <si>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</si>
  <si>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</si>
  <si>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</si>
  <si>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</si>
  <si>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</si>
  <si>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</si>
  <si>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</si>
  <si>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</si>
  <si>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</si>
  <si>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</si>
  <si>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</si>
  <si>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</si>
  <si>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</si>
  <si>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</si>
  <si>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</si>
  <si>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</si>
  <si>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</si>
  <si>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</si>
  <si>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</si>
  <si>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</si>
  <si>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</si>
  <si>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</si>
  <si>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</si>
  <si>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</si>
  <si>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</si>
  <si>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</si>
  <si>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</si>
  <si>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</si>
  <si>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</si>
  <si>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</si>
  <si>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</si>
  <si>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</si>
  <si>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</si>
  <si>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</si>
  <si>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</si>
  <si>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</si>
  <si>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</si>
  <si>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</si>
  <si>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</si>
  <si>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</si>
  <si>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</si>
  <si>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</si>
  <si>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</si>
  <si>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</si>
  <si>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</si>
  <si>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</si>
  <si>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</si>
  <si>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</si>
  <si>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</si>
  <si>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</si>
  <si>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</si>
  <si>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</si>
  <si>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</si>
  <si>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</si>
  <si>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</si>
  <si>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</si>
  <si>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</si>
  <si>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</si>
  <si>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</si>
  <si>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</si>
  <si>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</si>
  <si>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</si>
  <si>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</si>
  <si>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</si>
  <si>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</si>
  <si>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</si>
  <si>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</si>
  <si>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</si>
  <si>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</si>
  <si>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</si>
  <si>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</si>
  <si>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</si>
  <si>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</si>
  <si>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</si>
  <si>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</si>
  <si>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</si>
  <si>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</si>
  <si>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</si>
  <si>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</si>
  <si>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</si>
  <si>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</si>
  <si>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</si>
  <si>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</si>
  <si>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</si>
  <si>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</si>
  <si>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</si>
  <si>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</si>
  <si>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</si>
  <si>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</si>
  <si>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</si>
  <si>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</si>
  <si>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</si>
  <si>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</si>
  <si>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</si>
  <si>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</si>
  <si>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</si>
  <si>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</si>
  <si>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</si>
  <si>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</si>
  <si>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</si>
  <si>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</si>
  <si>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</si>
  <si>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</si>
  <si>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</si>
  <si>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</si>
  <si>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</si>
  <si>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</si>
  <si>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</si>
  <si>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</si>
  <si>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</si>
  <si>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</si>
  <si>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</si>
  <si>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</si>
  <si>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</si>
  <si>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</si>
  <si>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</si>
  <si>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</si>
  <si>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</si>
  <si>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</si>
  <si>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</si>
  <si>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</si>
  <si>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</si>
  <si>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</si>
  <si>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</si>
  <si>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</si>
  <si>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</si>
  <si>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</si>
  <si>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</si>
  <si>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</si>
  <si>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</si>
  <si>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</si>
  <si>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</si>
  <si>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</si>
  <si>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</si>
  <si>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</si>
  <si>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</si>
  <si>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</si>
  <si>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</si>
  <si>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</si>
  <si>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</si>
  <si>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</si>
  <si>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</si>
  <si>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</si>
  <si>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</si>
  <si>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</si>
  <si>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</si>
  <si>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</si>
  <si>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</si>
  <si>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</si>
  <si>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</si>
  <si>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</si>
  <si>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</si>
  <si>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</si>
  <si>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</si>
  <si>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</si>
  <si>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</si>
  <si>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</si>
  <si>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</si>
  <si>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</si>
  <si>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</si>
  <si>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</si>
  <si>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</si>
  <si>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</si>
  <si>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</si>
  <si>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</si>
  <si>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</si>
  <si>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</si>
  <si>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</si>
  <si>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</si>
  <si>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</si>
  <si>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</si>
  <si>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</si>
  <si>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</si>
  <si>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</si>
  <si>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</si>
  <si>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</si>
  <si>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</si>
  <si>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</si>
  <si>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</si>
  <si>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</si>
  <si>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</si>
  <si>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</si>
  <si>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</si>
  <si>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</si>
  <si>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</si>
  <si>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</si>
  <si>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</si>
  <si>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</si>
  <si>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</si>
  <si>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</si>
  <si>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</si>
  <si>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</si>
  <si>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</si>
  <si>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</si>
  <si>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</si>
  <si>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</si>
  <si>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</si>
  <si>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</si>
  <si>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</si>
  <si>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</si>
  <si>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</si>
  <si>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</si>
  <si>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</si>
  <si>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</si>
  <si>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</si>
  <si>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</si>
  <si>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</si>
  <si>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</si>
  <si>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</si>
  <si>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</si>
  <si>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</si>
  <si>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</si>
  <si>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</si>
  <si>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</si>
  <si>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</si>
  <si>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</si>
  <si>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</si>
  <si>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</si>
  <si>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</si>
  <si>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</si>
  <si>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</si>
  <si>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</si>
  <si>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</si>
  <si>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</si>
  <si>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</si>
  <si>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</si>
  <si>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</si>
  <si>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</si>
  <si>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</si>
  <si>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</si>
  <si>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</si>
  <si>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</si>
  <si>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</si>
  <si>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</si>
  <si>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</si>
  <si>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</si>
  <si>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</si>
  <si>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</si>
  <si>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</si>
  <si>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</si>
  <si>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</si>
  <si>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</si>
  <si>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</si>
  <si>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</si>
  <si>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</si>
  <si>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</si>
  <si>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</si>
  <si>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</si>
  <si>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</si>
  <si>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</si>
  <si>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</si>
  <si>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</si>
  <si>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</si>
  <si>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</si>
  <si>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</si>
  <si>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</si>
  <si>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</si>
  <si>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</si>
  <si>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</si>
  <si>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</si>
  <si>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</si>
  <si>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</si>
  <si>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</si>
  <si>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</si>
  <si>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</si>
  <si>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</si>
  <si>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</si>
  <si>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</si>
  <si>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</si>
  <si>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</si>
  <si>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</si>
  <si>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</si>
  <si>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</si>
  <si>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</si>
  <si>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</si>
  <si>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</si>
  <si>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</si>
  <si>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</si>
  <si>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</si>
  <si>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</si>
  <si>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</si>
  <si>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</si>
  <si>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</si>
  <si>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</si>
  <si>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</si>
  <si>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</si>
  <si>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</si>
  <si>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</si>
  <si>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</si>
  <si>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</si>
  <si>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</si>
  <si>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</si>
  <si>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</si>
  <si>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</si>
  <si>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</si>
  <si>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</si>
  <si>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</si>
  <si>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</si>
  <si>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</si>
  <si>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</si>
  <si>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</si>
  <si>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</si>
  <si>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</si>
  <si>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</si>
  <si>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</si>
  <si>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</si>
  <si>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</si>
  <si>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</si>
  <si>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</si>
  <si>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</si>
  <si>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</si>
  <si>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</si>
  <si>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</si>
  <si>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</si>
  <si>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</si>
  <si>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</si>
  <si>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</si>
  <si>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</si>
  <si>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</si>
  <si>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</si>
  <si>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</si>
  <si>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</si>
  <si>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</si>
  <si>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</si>
  <si>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</si>
  <si>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</si>
  <si>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</si>
  <si>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</si>
  <si>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</si>
  <si>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</si>
  <si>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</si>
  <si>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</si>
  <si>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</si>
  <si>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</si>
  <si>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</si>
  <si>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</si>
  <si>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</si>
  <si>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</si>
  <si>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</si>
  <si>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</si>
  <si>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</si>
  <si>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</si>
  <si>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</si>
  <si>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</si>
  <si>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</si>
  <si>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</si>
  <si>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</si>
  <si>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</si>
  <si>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</si>
  <si>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</si>
  <si>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</si>
  <si>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</si>
  <si>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</si>
  <si>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</si>
  <si>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</si>
  <si>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</si>
  <si>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</si>
  <si>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</si>
  <si>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</si>
  <si>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</si>
  <si>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</si>
  <si>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</si>
  <si>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</si>
  <si>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</si>
  <si>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</si>
  <si>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</si>
  <si>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</si>
  <si>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</si>
  <si>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</si>
  <si>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</si>
  <si>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</si>
  <si>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</si>
  <si>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</si>
  <si>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</si>
  <si>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</si>
  <si>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</si>
  <si>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</si>
  <si>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</si>
  <si>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</si>
  <si>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</si>
  <si>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</si>
  <si>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</si>
  <si>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</si>
  <si>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</si>
  <si>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</si>
  <si>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</si>
  <si>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</si>
  <si>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</si>
  <si>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</si>
  <si>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</si>
  <si>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</si>
  <si>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</si>
  <si>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</si>
  <si>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</si>
  <si>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</si>
  <si>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</si>
  <si>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</si>
  <si>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</si>
  <si>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</si>
  <si>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</si>
  <si>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</si>
  <si>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</si>
  <si>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</si>
  <si>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</si>
  <si>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</si>
  <si>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</si>
  <si>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</si>
  <si>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</si>
  <si>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</si>
  <si>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</si>
  <si>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</si>
  <si>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</si>
  <si>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</si>
  <si>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</si>
  <si>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</si>
  <si>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</si>
  <si>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</si>
  <si>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</si>
  <si>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</si>
  <si>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</si>
  <si>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</si>
  <si>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</si>
  <si>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</si>
  <si>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</si>
  <si>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</si>
  <si>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</si>
  <si>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</si>
  <si>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</si>
  <si>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</si>
  <si>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</si>
  <si>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</si>
  <si>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</si>
  <si>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</si>
  <si>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</si>
  <si>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</si>
  <si>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</si>
  <si>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</si>
  <si>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</si>
  <si>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</si>
  <si>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</si>
  <si>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</si>
  <si>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</si>
  <si>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</si>
  <si>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</si>
  <si>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</si>
  <si>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</si>
  <si>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</si>
  <si>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</si>
  <si>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</si>
  <si>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</si>
  <si>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</si>
  <si>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</si>
  <si>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</si>
  <si>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</si>
  <si>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</si>
  <si>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</si>
  <si>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</si>
  <si>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</si>
  <si>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</si>
  <si>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</si>
  <si>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</si>
  <si>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</si>
  <si>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</si>
  <si>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</si>
  <si>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</si>
  <si>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</si>
  <si>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</si>
  <si>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</si>
  <si>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</si>
  <si>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</si>
  <si>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</si>
  <si>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</si>
  <si>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</si>
  <si>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</si>
  <si>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</si>
  <si>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</si>
  <si>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</si>
  <si>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</si>
  <si>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</si>
  <si>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</si>
  <si>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</si>
  <si>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</si>
  <si>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</si>
  <si>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</si>
  <si>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</si>
  <si>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</si>
  <si>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</si>
  <si>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</si>
  <si>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</si>
  <si>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</si>
  <si>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</si>
  <si>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</si>
  <si>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</si>
  <si>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</si>
  <si>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</si>
  <si>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</si>
  <si>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</si>
  <si>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</si>
  <si>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</si>
  <si>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</si>
  <si>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</si>
  <si>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</si>
  <si>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</si>
  <si>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</si>
  <si>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</si>
  <si>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</si>
  <si>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</si>
  <si>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</si>
  <si>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</si>
  <si>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</si>
  <si>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</si>
  <si>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</si>
  <si>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</si>
  <si>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</si>
  <si>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</si>
  <si>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</si>
  <si>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</si>
  <si>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</si>
  <si>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</si>
  <si>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</si>
  <si>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</si>
  <si>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</si>
  <si>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</si>
  <si>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</si>
  <si>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</si>
  <si>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</si>
  <si>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</si>
  <si>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</si>
  <si>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</si>
  <si>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</si>
  <si>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</si>
  <si>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</si>
  <si>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</si>
  <si>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</si>
  <si>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</si>
  <si>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</si>
  <si>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</si>
  <si>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</si>
  <si>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</si>
  <si>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</si>
  <si>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</si>
  <si>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</si>
  <si>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</si>
  <si>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</si>
  <si>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</si>
  <si>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</si>
  <si>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</si>
  <si>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</si>
  <si>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</si>
  <si>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</si>
  <si>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</si>
  <si>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</si>
  <si>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</si>
  <si>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</si>
  <si>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</si>
  <si>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</si>
  <si>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</si>
  <si>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</si>
  <si>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</si>
  <si>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</si>
  <si>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</si>
  <si>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</si>
  <si>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</si>
  <si>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</si>
  <si>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</si>
  <si>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</si>
  <si>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</si>
  <si>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</si>
  <si>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</si>
  <si>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</si>
  <si>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</si>
  <si>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</si>
  <si>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</si>
  <si>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</si>
  <si>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</si>
  <si>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</si>
  <si>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</si>
  <si>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</si>
  <si>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</si>
  <si>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</si>
  <si>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</si>
  <si>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</si>
  <si>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</si>
  <si>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</si>
  <si>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</si>
  <si>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</si>
  <si>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</si>
  <si>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</si>
  <si>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</si>
  <si>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</si>
  <si>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</si>
  <si>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</si>
  <si>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</si>
  <si>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</si>
  <si>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</si>
  <si>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</si>
  <si>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</si>
  <si>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</si>
  <si>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</si>
  <si>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</si>
  <si>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</si>
  <si>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</si>
  <si>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</si>
  <si>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</si>
  <si>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</si>
  <si>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</si>
  <si>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</si>
  <si>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</si>
  <si>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</si>
  <si>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</si>
  <si>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</si>
  <si>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</si>
  <si>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</si>
  <si>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</si>
  <si>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</si>
  <si>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</si>
  <si>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</si>
  <si>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</si>
  <si>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</si>
  <si>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</si>
  <si>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</si>
  <si>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</si>
  <si>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</si>
  <si>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</si>
  <si>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</si>
  <si>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</si>
  <si>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</si>
  <si>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</si>
  <si>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</si>
  <si>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</si>
  <si>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</si>
  <si>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</si>
  <si>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</si>
  <si>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</si>
  <si>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</si>
  <si>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</si>
  <si>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</si>
  <si>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</si>
  <si>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</si>
  <si>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</si>
  <si>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</si>
  <si>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</si>
  <si>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</si>
  <si>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</si>
  <si>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</si>
  <si>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</si>
  <si>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</si>
  <si>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</si>
  <si>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</si>
  <si>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</si>
  <si>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</si>
  <si>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</si>
  <si>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</si>
  <si>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</si>
  <si>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</si>
  <si>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</si>
  <si>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</si>
  <si>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</si>
  <si>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</si>
  <si>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</si>
  <si>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</si>
  <si>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</si>
  <si>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</si>
  <si>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</si>
  <si>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</si>
  <si>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</si>
  <si>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</si>
  <si>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</si>
  <si>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</si>
  <si>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</si>
  <si>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</si>
  <si>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</si>
  <si>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</si>
  <si>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</si>
  <si>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</si>
  <si>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</si>
  <si>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</si>
  <si>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</si>
  <si>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</si>
  <si>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</si>
  <si>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</si>
  <si>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</si>
  <si>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</si>
  <si>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</si>
  <si>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</si>
  <si>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</si>
  <si>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</si>
  <si>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</si>
  <si>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</si>
  <si>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</si>
  <si>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</si>
  <si>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</si>
  <si>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</si>
  <si>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</si>
  <si>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</si>
  <si>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</si>
  <si>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</si>
  <si>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</si>
  <si>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</si>
  <si>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</si>
  <si>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</si>
  <si>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</si>
  <si>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</si>
  <si>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</si>
  <si>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</si>
  <si>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</si>
  <si>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</si>
  <si>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</si>
  <si>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</si>
  <si>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</si>
  <si>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</si>
  <si>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</si>
  <si>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</si>
  <si>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</si>
  <si>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</si>
  <si>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</si>
  <si>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</si>
  <si>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</si>
  <si>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</si>
  <si>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</si>
  <si>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</si>
  <si>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</si>
  <si>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</si>
  <si>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</si>
  <si>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</si>
  <si>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</si>
  <si>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</si>
  <si>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</si>
  <si>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</si>
  <si>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</si>
  <si>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</si>
  <si>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</si>
  <si>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</si>
  <si>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</si>
  <si>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</si>
  <si>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</si>
  <si>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</si>
  <si>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</si>
  <si>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</si>
  <si>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</si>
  <si>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</si>
  <si>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</si>
  <si>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</si>
  <si>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</si>
  <si>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</si>
  <si>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</si>
  <si>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</si>
  <si>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</si>
  <si>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</si>
  <si>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</si>
  <si>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</si>
  <si>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</si>
  <si>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</si>
  <si>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</si>
  <si>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</si>
  <si>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</si>
  <si>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</si>
  <si>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</si>
  <si>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</si>
  <si>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</si>
  <si>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</si>
  <si>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</si>
  <si>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</si>
  <si>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</si>
  <si>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</si>
  <si>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</si>
  <si>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</si>
  <si>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</si>
  <si>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</si>
  <si>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</si>
  <si>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</si>
  <si>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</si>
  <si>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</si>
  <si>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</si>
  <si>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</si>
  <si>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</si>
  <si>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</si>
  <si>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</si>
  <si>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</si>
  <si>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</si>
  <si>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</si>
  <si>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</si>
  <si>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</si>
  <si>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</si>
  <si>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</si>
  <si>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</si>
  <si>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</si>
  <si>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</si>
  <si>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</si>
  <si>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</si>
  <si>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</si>
  <si>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</si>
  <si>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</si>
  <si>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</si>
  <si>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</si>
  <si>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</si>
  <si>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</si>
  <si>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</si>
  <si>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</si>
  <si>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</si>
  <si>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</si>
  <si>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</si>
  <si>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</si>
  <si>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</si>
  <si>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</si>
  <si>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</si>
  <si>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</si>
  <si>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</si>
  <si>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</si>
  <si>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</si>
  <si>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</si>
  <si>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</si>
  <si>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</si>
  <si>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</si>
  <si>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</si>
  <si>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</si>
  <si>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</si>
  <si>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</si>
  <si>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</si>
  <si>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</si>
  <si>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</si>
  <si>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</si>
  <si>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</si>
  <si>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</si>
  <si>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</si>
  <si>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</si>
  <si>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</si>
  <si>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</si>
  <si>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</si>
  <si>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</si>
  <si>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</si>
  <si>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</si>
  <si>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</si>
  <si>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</si>
  <si>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</si>
  <si>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</si>
  <si>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</si>
  <si>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</si>
  <si>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</si>
  <si>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</si>
  <si>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</si>
  <si>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</si>
  <si>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</si>
  <si>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</si>
  <si>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</si>
  <si>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</si>
  <si>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</si>
  <si>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</si>
  <si>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</si>
  <si>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</si>
  <si>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</si>
  <si>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</si>
  <si>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</si>
  <si>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</si>
  <si>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</si>
  <si>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</si>
  <si>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</si>
  <si>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</si>
  <si>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</si>
  <si>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</si>
  <si>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</si>
  <si>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</si>
  <si>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</si>
  <si>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</si>
  <si>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</si>
  <si>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</si>
  <si>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</si>
  <si>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</si>
  <si>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</si>
  <si>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</si>
  <si>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</si>
  <si>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</si>
  <si>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</si>
  <si>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</si>
  <si>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</si>
  <si>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</si>
  <si>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</si>
  <si>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</si>
  <si>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</si>
  <si>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</si>
  <si>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</si>
  <si>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</si>
  <si>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</si>
  <si>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</si>
  <si>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</si>
  <si>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</si>
  <si>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</si>
  <si>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</si>
  <si>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</si>
  <si>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</si>
  <si>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</si>
  <si>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</si>
  <si>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</si>
  <si>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</si>
  <si>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</si>
  <si>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</si>
  <si>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</si>
  <si>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</si>
  <si>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</si>
  <si>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</si>
  <si>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</si>
  <si>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</si>
  <si>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</si>
  <si>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</si>
  <si>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</si>
  <si>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</si>
  <si>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</si>
  <si>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</si>
  <si>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</si>
  <si>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</si>
  <si>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</si>
  <si>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</si>
  <si>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</si>
  <si>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</si>
  <si>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</si>
  <si>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</si>
  <si>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</si>
  <si>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</si>
  <si>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</si>
  <si>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</si>
  <si>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</si>
  <si>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</si>
  <si>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</si>
  <si>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</si>
  <si>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</si>
  <si>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</si>
  <si>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</si>
  <si>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</si>
  <si>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</si>
  <si>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</si>
  <si>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</si>
  <si>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</si>
  <si>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</si>
  <si>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</si>
  <si>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</si>
  <si>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</si>
  <si>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</si>
  <si>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</si>
  <si>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</si>
  <si>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</si>
  <si>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</si>
  <si>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</si>
  <si>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</si>
  <si>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</si>
  <si>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</si>
  <si>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</si>
  <si>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</si>
  <si>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</si>
  <si>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</si>
  <si>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</si>
  <si>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</si>
  <si>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</si>
  <si>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</si>
  <si>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</si>
  <si>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</si>
  <si>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</si>
  <si>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</si>
  <si>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</si>
  <si>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</si>
  <si>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</si>
  <si>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</si>
  <si>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</si>
  <si>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</si>
  <si>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</si>
  <si>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</si>
  <si>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</si>
  <si>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</si>
  <si>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</si>
  <si>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</si>
  <si>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</si>
  <si>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</si>
  <si>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</si>
  <si>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</si>
  <si>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</si>
  <si>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</si>
  <si>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</si>
  <si>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</si>
  <si>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</si>
  <si>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</si>
  <si>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</si>
  <si>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</si>
  <si>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</si>
  <si>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</si>
  <si>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</si>
  <si>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</si>
  <si>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</si>
  <si>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</si>
  <si>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</si>
  <si>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</si>
  <si>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</si>
  <si>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</si>
  <si>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</si>
  <si>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</si>
  <si>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</si>
  <si>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</si>
  <si>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</si>
  <si>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</si>
  <si>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</si>
  <si>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</si>
  <si>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</si>
  <si>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</si>
  <si>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</si>
  <si>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</si>
  <si>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</si>
  <si>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</si>
  <si>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</si>
  <si>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</si>
  <si>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</si>
  <si>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</si>
  <si>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</si>
  <si>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</si>
  <si>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</si>
  <si>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</si>
  <si>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</si>
  <si>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</si>
  <si>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</si>
  <si>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</si>
  <si>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</si>
  <si>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</si>
  <si>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</si>
  <si>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</si>
  <si>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</si>
  <si>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</si>
  <si>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</si>
  <si>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</si>
  <si>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</si>
  <si>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</si>
  <si>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</si>
  <si>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</si>
  <si>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</si>
  <si>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</si>
  <si>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</si>
  <si>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</si>
  <si>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</si>
  <si>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</si>
  <si>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</si>
  <si>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</si>
  <si>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</si>
  <si>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</si>
  <si>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</si>
  <si>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</si>
  <si>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</si>
  <si>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</si>
  <si>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</si>
  <si>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</si>
  <si>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</si>
  <si>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</si>
  <si>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</si>
  <si>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</si>
  <si>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</si>
  <si>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</si>
  <si>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</si>
  <si>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</si>
  <si>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</si>
  <si>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</si>
  <si>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</si>
  <si>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</si>
  <si>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</si>
  <si>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</si>
  <si>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</si>
  <si>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</si>
  <si>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</si>
  <si>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</si>
  <si>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</si>
  <si>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</si>
  <si>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</si>
  <si>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</si>
  <si>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</si>
  <si>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</si>
  <si>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</si>
  <si>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</si>
  <si>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</si>
  <si>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</si>
  <si>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</si>
  <si>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</si>
  <si>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</si>
  <si>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</si>
  <si>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</si>
  <si>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</si>
  <si>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</si>
  <si>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</si>
  <si>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</si>
  <si>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</si>
  <si>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</si>
  <si>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</si>
  <si>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</si>
  <si>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</si>
  <si>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</si>
  <si>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</si>
  <si>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</si>
  <si>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</si>
  <si>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</si>
  <si>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</si>
  <si>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</si>
  <si>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</si>
  <si>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</si>
  <si>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</si>
  <si>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</si>
  <si>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</si>
  <si>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</si>
  <si>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</si>
  <si>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</si>
  <si>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</si>
  <si>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</si>
  <si>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</si>
  <si>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</si>
  <si>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</si>
  <si>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</si>
  <si>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</si>
  <si>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</si>
  <si>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</si>
  <si>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</si>
  <si>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</si>
  <si>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</si>
  <si>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</si>
  <si>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</si>
  <si>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</si>
  <si>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</si>
  <si>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</si>
  <si>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</si>
  <si>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</si>
  <si>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</si>
  <si>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</si>
  <si>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</si>
  <si>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</si>
  <si>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</si>
  <si>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</si>
  <si>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</si>
  <si>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</si>
  <si>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</si>
  <si>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</si>
  <si>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</si>
  <si>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</si>
  <si>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</si>
  <si>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</si>
  <si>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</si>
  <si>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</si>
  <si>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</si>
  <si>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</si>
  <si>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</si>
  <si>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</si>
  <si>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</si>
  <si>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</si>
  <si>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</si>
  <si>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</si>
  <si>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</si>
  <si>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</si>
  <si>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</si>
  <si>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</si>
  <si>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</si>
  <si>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</si>
  <si>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</si>
  <si>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</si>
  <si>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</si>
  <si>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</si>
  <si>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</si>
  <si>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</si>
  <si>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</si>
  <si>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</si>
  <si>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</si>
  <si>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</si>
  <si>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</si>
  <si>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</si>
  <si>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</si>
  <si>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</si>
  <si>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</si>
  <si>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</si>
  <si>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</si>
  <si>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</si>
  <si>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</si>
  <si>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</si>
  <si>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</si>
  <si>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</si>
  <si>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</si>
  <si>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</si>
  <si>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</si>
  <si>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</si>
  <si>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</si>
  <si>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</si>
  <si>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</si>
  <si>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</si>
  <si>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</si>
  <si>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</si>
  <si>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</si>
  <si>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</si>
  <si>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</si>
  <si>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</si>
  <si>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</si>
  <si>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</si>
  <si>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</si>
  <si>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</si>
  <si>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</si>
  <si>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</si>
  <si>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</si>
  <si>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</si>
  <si>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</si>
  <si>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</si>
  <si>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</si>
  <si>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</si>
  <si>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</si>
  <si>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</si>
  <si>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</si>
  <si>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</si>
  <si>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</si>
  <si>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</si>
  <si>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</si>
  <si>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</si>
  <si>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</si>
  <si>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</si>
  <si>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</si>
  <si>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</si>
  <si>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</si>
  <si>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</si>
  <si>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</si>
  <si>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</si>
  <si>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</si>
  <si>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</si>
  <si>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</si>
  <si>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</si>
  <si>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</si>
  <si>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</si>
  <si>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</si>
  <si>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</si>
  <si>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</si>
  <si>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</si>
  <si>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</si>
  <si>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</si>
  <si>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</si>
  <si>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</si>
  <si>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</si>
  <si>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</si>
  <si>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</si>
  <si>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</si>
  <si>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</si>
  <si>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</si>
  <si>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</si>
  <si>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</si>
  <si>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</si>
  <si>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</si>
  <si>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</si>
  <si>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</si>
  <si>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</si>
  <si>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</si>
  <si>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</si>
  <si>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</si>
  <si>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</si>
  <si>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</si>
  <si>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</si>
  <si>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</si>
  <si>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</si>
  <si>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</si>
  <si>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</si>
  <si>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</si>
  <si>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</si>
  <si>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</si>
  <si>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</si>
  <si>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</si>
  <si>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</si>
  <si>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</si>
  <si>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</si>
  <si>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</si>
  <si>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</si>
  <si>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</si>
  <si>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</si>
  <si>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</si>
  <si>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</si>
  <si>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</si>
  <si>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</si>
  <si>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</si>
  <si>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</si>
  <si>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</si>
  <si>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</si>
  <si>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</si>
  <si>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</si>
  <si>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</si>
  <si>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</si>
  <si>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</si>
  <si>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</si>
  <si>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</si>
  <si>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</si>
  <si>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</si>
  <si>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</si>
  <si>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</si>
  <si>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</si>
  <si>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</si>
  <si>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</si>
  <si>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</si>
  <si>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</si>
  <si>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</si>
  <si>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</si>
  <si>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</si>
  <si>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</si>
  <si>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</si>
  <si>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</si>
  <si>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</si>
  <si>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</si>
  <si>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</si>
  <si>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</si>
  <si>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</si>
  <si>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</si>
  <si>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</si>
  <si>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</si>
  <si>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</si>
  <si>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</si>
  <si>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</si>
  <si>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</si>
  <si>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</si>
  <si>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</si>
  <si>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</si>
  <si>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</si>
  <si>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</si>
  <si>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</si>
  <si>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</si>
  <si>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</si>
  <si>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</si>
  <si>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</si>
  <si>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</si>
  <si>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</si>
  <si>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</si>
  <si>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</si>
  <si>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</si>
  <si>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</si>
  <si>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</si>
  <si>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</si>
  <si>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</si>
  <si>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</si>
  <si>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</si>
  <si>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</si>
  <si>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</si>
  <si>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</si>
  <si>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</si>
  <si>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</si>
  <si>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</si>
  <si>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</si>
  <si>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</si>
  <si>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</si>
  <si>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</si>
  <si>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</si>
  <si>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</si>
  <si>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</si>
  <si>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</si>
  <si>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</si>
  <si>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</si>
  <si>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</si>
  <si>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</si>
  <si>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</si>
  <si>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</si>
  <si>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</si>
  <si>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</si>
  <si>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</si>
  <si>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</si>
  <si>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</si>
  <si>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</si>
  <si>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</si>
  <si>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</si>
  <si>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</si>
  <si>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</si>
  <si>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</si>
  <si>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</si>
  <si>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</si>
  <si>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</si>
  <si>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</si>
  <si>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</si>
  <si>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</si>
  <si>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</si>
  <si>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</si>
  <si>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</si>
  <si>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</si>
  <si>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</si>
  <si>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</si>
  <si>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</si>
  <si>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</si>
  <si>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</si>
  <si>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</si>
  <si>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</si>
  <si>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</si>
  <si>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</si>
  <si>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</si>
  <si>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</si>
  <si>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</si>
  <si>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</si>
  <si>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</si>
  <si>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</si>
  <si>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</si>
  <si>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</si>
  <si>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</si>
  <si>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</si>
  <si>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</si>
  <si>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</si>
  <si>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</si>
  <si>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</si>
  <si>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</si>
  <si>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</si>
  <si>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</si>
  <si>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</si>
  <si>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</si>
  <si>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</si>
  <si>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</si>
  <si>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</si>
  <si>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</si>
  <si>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</si>
  <si>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</si>
  <si>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</si>
  <si>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</si>
  <si>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</si>
  <si>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</si>
  <si>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</si>
  <si>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</si>
  <si>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</si>
  <si>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</si>
  <si>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</si>
  <si>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</si>
  <si>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</si>
  <si>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</si>
  <si>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</si>
  <si>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</si>
  <si>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</si>
  <si>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</si>
  <si>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</si>
  <si>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</si>
  <si>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</si>
  <si>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</si>
  <si>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</si>
  <si>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</si>
  <si>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</si>
  <si>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</si>
  <si>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</si>
  <si>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</si>
  <si>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</si>
  <si>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</si>
  <si>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</si>
  <si>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</si>
  <si>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</si>
  <si>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</si>
  <si>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</si>
  <si>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</si>
  <si>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</si>
  <si>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</si>
  <si>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</si>
  <si>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</si>
  <si>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</si>
  <si>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</si>
  <si>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</si>
  <si>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</si>
  <si>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</si>
  <si>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</si>
  <si>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</si>
  <si>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</si>
  <si>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</si>
  <si>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</si>
  <si>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</si>
  <si>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</si>
  <si>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</si>
  <si>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</si>
  <si>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</si>
  <si>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</si>
  <si>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</si>
  <si>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</si>
  <si>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</si>
  <si>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</si>
  <si>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</si>
  <si>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</si>
  <si>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</si>
  <si>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</si>
  <si>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</si>
  <si>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</si>
  <si>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</si>
  <si>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</si>
  <si>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</si>
  <si>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</si>
  <si>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</si>
  <si>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</si>
  <si>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</si>
  <si>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</si>
  <si>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</si>
  <si>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</si>
  <si>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</si>
  <si>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</si>
  <si>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</si>
  <si>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</si>
  <si>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</si>
  <si>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</si>
  <si>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</si>
  <si>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</si>
  <si>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</si>
  <si>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</si>
  <si>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</si>
  <si>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</si>
  <si>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</si>
  <si>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</si>
  <si>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</si>
  <si>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</si>
  <si>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</si>
  <si>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</si>
  <si>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</si>
  <si>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</si>
  <si>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</si>
  <si>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</si>
  <si>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</si>
  <si>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</si>
  <si>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</si>
  <si>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</si>
  <si>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</si>
  <si>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</si>
  <si>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</si>
  <si>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</si>
  <si>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</si>
  <si>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</si>
  <si>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</si>
  <si>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</si>
  <si>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</si>
  <si>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</si>
  <si>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</si>
  <si>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</si>
  <si>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</si>
  <si>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</si>
  <si>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</si>
  <si>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</si>
  <si>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</si>
  <si>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</si>
  <si>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</si>
  <si>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</si>
  <si>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</si>
  <si>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</si>
  <si>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</si>
  <si>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</si>
  <si>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</si>
  <si>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</si>
  <si>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</si>
  <si>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</si>
  <si>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</si>
  <si>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</si>
  <si>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</si>
  <si>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</si>
  <si>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</si>
  <si>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</si>
  <si>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</si>
  <si>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</si>
  <si>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</si>
  <si>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</si>
  <si>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</si>
  <si>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</si>
  <si>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</si>
  <si>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</si>
  <si>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</si>
  <si>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</si>
  <si>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</si>
  <si>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</si>
  <si>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</si>
  <si>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</si>
  <si>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</si>
  <si>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</si>
  <si>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</si>
  <si>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</si>
  <si>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</si>
  <si>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</si>
  <si>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</si>
  <si>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</si>
  <si>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</si>
  <si>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</si>
  <si>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</si>
  <si>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</si>
  <si>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</si>
  <si>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</si>
  <si>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</si>
  <si>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</si>
  <si>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</si>
  <si>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</si>
  <si>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</si>
  <si>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</si>
  <si>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</si>
  <si>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</si>
  <si>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</si>
  <si>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</si>
  <si>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</si>
  <si>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</si>
  <si>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</si>
  <si>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</si>
  <si>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</si>
  <si>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</si>
  <si>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</si>
  <si>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</si>
  <si>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</si>
  <si>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</si>
  <si>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</si>
  <si>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</si>
  <si>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</si>
  <si>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</si>
  <si>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</si>
  <si>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</si>
  <si>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</si>
  <si>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</si>
  <si>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</si>
  <si>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</si>
  <si>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</si>
  <si>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</si>
  <si>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</si>
  <si>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</si>
  <si>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</si>
  <si>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</si>
  <si>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</si>
  <si>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</si>
  <si>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</si>
  <si>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</si>
  <si>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</si>
  <si>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</si>
  <si>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</si>
  <si>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</si>
  <si>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</si>
  <si>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</si>
  <si>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</si>
  <si>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</si>
  <si>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</si>
  <si>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</si>
  <si>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</si>
  <si>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</si>
  <si>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</si>
  <si>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</si>
  <si>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</si>
  <si>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</si>
  <si>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</si>
  <si>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</si>
  <si>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</si>
  <si>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</si>
  <si>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</si>
  <si>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</si>
  <si>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</si>
  <si>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</si>
  <si>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</si>
  <si>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</si>
  <si>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</si>
  <si>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</si>
  <si>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</si>
  <si>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</si>
  <si>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</si>
  <si>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</si>
  <si>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</si>
  <si>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</si>
  <si>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</si>
  <si>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</si>
  <si>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</si>
  <si>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</si>
  <si>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</si>
  <si>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</si>
  <si>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</si>
  <si>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</si>
  <si>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</si>
  <si>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</si>
  <si>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</si>
  <si>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</si>
  <si>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</si>
  <si>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</si>
  <si>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</si>
  <si>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</si>
  <si>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</si>
  <si>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</si>
  <si>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</si>
  <si>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</si>
  <si>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</si>
  <si>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</si>
  <si>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</si>
  <si>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</si>
  <si>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</si>
  <si>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</si>
  <si>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</si>
  <si>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</si>
  <si>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</si>
  <si>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</si>
  <si>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</si>
  <si>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</si>
  <si>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</si>
  <si>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</si>
  <si>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</si>
  <si>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</si>
  <si>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</si>
  <si>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</si>
  <si>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</si>
  <si>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</si>
  <si>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</si>
  <si>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</si>
  <si>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</si>
  <si>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</si>
  <si>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</si>
  <si>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</si>
  <si>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</si>
  <si>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</si>
  <si>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</si>
  <si>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</si>
  <si>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</si>
  <si>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</si>
  <si>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</si>
  <si>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</si>
  <si>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</si>
  <si>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</si>
  <si>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</si>
  <si>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</si>
  <si>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</si>
  <si>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</si>
  <si>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</si>
  <si>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</si>
  <si>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</si>
  <si>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</si>
  <si>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</si>
  <si>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</si>
  <si>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</si>
  <si>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</si>
  <si>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</si>
  <si>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</si>
  <si>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</si>
  <si>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</si>
  <si>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</si>
  <si>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</si>
  <si>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</si>
  <si>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</si>
  <si>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</si>
  <si>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</si>
  <si>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</si>
  <si>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</si>
  <si>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</si>
  <si>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</si>
  <si>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</si>
  <si>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</si>
  <si>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</si>
  <si>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</si>
  <si>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</si>
  <si>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</si>
  <si>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</si>
  <si>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</si>
  <si>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</si>
  <si>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</si>
  <si>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</si>
  <si>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</si>
  <si>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</si>
  <si>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</si>
  <si>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</si>
  <si>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</si>
  <si>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</si>
  <si>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</si>
  <si>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</si>
  <si>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</si>
  <si>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</si>
  <si>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</si>
  <si>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</si>
  <si>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</si>
  <si>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</si>
  <si>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</si>
  <si>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</si>
  <si>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</si>
  <si>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</si>
  <si>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</si>
  <si>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</si>
  <si>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</si>
  <si>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</si>
  <si>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</si>
  <si>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</si>
  <si>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</si>
  <si>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</si>
  <si>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</si>
  <si>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</si>
  <si>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</si>
  <si>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</si>
  <si>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</si>
  <si>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</si>
  <si>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</si>
  <si>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</si>
  <si>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</si>
  <si>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</si>
  <si>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</si>
  <si>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</si>
  <si>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</si>
  <si>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</si>
  <si>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</si>
  <si>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</si>
  <si>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</si>
  <si>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</si>
  <si>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</si>
  <si>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</si>
  <si>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</si>
  <si>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</si>
  <si>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</si>
  <si>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</si>
  <si>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</si>
  <si>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</si>
  <si>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</si>
  <si>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</si>
  <si>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</si>
  <si>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</si>
  <si>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</si>
  <si>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</si>
  <si>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</si>
  <si>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</si>
  <si>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</si>
  <si>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</si>
  <si>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</si>
  <si>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</si>
  <si>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</si>
  <si>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</si>
  <si>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</si>
  <si>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</si>
  <si>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</si>
  <si>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</si>
  <si>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</si>
  <si>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</si>
  <si>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</si>
  <si>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</si>
  <si>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</si>
  <si>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</si>
  <si>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</si>
  <si>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</si>
  <si>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</si>
  <si>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</si>
  <si>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</si>
  <si>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</si>
  <si>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</si>
  <si>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</si>
  <si>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</si>
  <si>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</si>
  <si>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</si>
  <si>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</si>
  <si>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</si>
  <si>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</si>
  <si>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</si>
  <si>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</si>
  <si>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</si>
  <si>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</si>
  <si>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</si>
  <si>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</si>
  <si>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</si>
  <si>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</si>
  <si>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</si>
  <si>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</si>
  <si>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</si>
  <si>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</si>
  <si>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</si>
  <si>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</si>
  <si>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</si>
  <si>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</si>
  <si>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</si>
  <si>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</si>
  <si>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</si>
  <si>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</si>
  <si>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</si>
  <si>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</si>
  <si>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</si>
  <si>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</si>
  <si>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</si>
  <si>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</si>
  <si>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</si>
  <si>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</si>
  <si>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</si>
  <si>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</si>
  <si>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</si>
  <si>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</si>
  <si>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</si>
  <si>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</si>
  <si>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</si>
  <si>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</si>
  <si>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</si>
  <si>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</si>
  <si>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</si>
  <si>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</si>
  <si>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</si>
  <si>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</si>
  <si>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</si>
  <si>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</si>
  <si>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</si>
  <si>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</si>
  <si>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</si>
  <si>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</si>
  <si>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</si>
  <si>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</si>
  <si>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</si>
  <si>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</si>
  <si>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</si>
  <si>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</si>
  <si>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</si>
  <si>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</si>
  <si>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</si>
  <si>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</si>
  <si>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</si>
  <si>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</si>
  <si>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</si>
  <si>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</si>
  <si>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</si>
  <si>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</si>
  <si>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</si>
  <si>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</si>
  <si>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</si>
  <si>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</si>
  <si>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</si>
  <si>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</si>
  <si>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</si>
  <si>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</si>
  <si>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</si>
  <si>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</si>
  <si>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</si>
  <si>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</si>
  <si>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</si>
  <si>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</si>
  <si>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</si>
  <si>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</si>
  <si>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</si>
  <si>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</si>
  <si>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</si>
  <si>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</si>
  <si>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</si>
  <si>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</si>
  <si>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</si>
  <si>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</si>
  <si>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</si>
  <si>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</si>
  <si>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</si>
  <si>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</si>
  <si>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</si>
  <si>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</si>
  <si>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</si>
  <si>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</si>
  <si>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</si>
  <si>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</si>
  <si>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</si>
  <si>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</si>
  <si>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</si>
  <si>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</si>
  <si>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</si>
  <si>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</si>
  <si>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</si>
  <si>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</si>
  <si>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</si>
  <si>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</si>
  <si>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</si>
  <si>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</si>
  <si>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</si>
  <si>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</si>
  <si>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</si>
  <si>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</si>
  <si>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</si>
  <si>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</si>
  <si>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</si>
  <si>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</si>
  <si>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</si>
  <si>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</si>
  <si>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</si>
  <si>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</si>
  <si>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</si>
  <si>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</si>
  <si>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</si>
  <si>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</si>
  <si>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</si>
  <si>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</si>
  <si>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</si>
  <si>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</si>
  <si>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</si>
  <si>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</si>
  <si>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</si>
  <si>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</si>
  <si>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</si>
  <si>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</si>
  <si>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</si>
  <si>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</si>
  <si>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</si>
  <si>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</si>
  <si>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</si>
  <si>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</si>
  <si>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</si>
  <si>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</si>
  <si>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</si>
  <si>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</si>
  <si>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</si>
  <si>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</si>
  <si>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</si>
  <si>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</si>
  <si>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</si>
  <si>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</si>
  <si>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</si>
  <si>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</si>
  <si>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</si>
  <si>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</si>
  <si>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</si>
  <si>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</si>
  <si>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</si>
  <si>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</si>
  <si>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</si>
  <si>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</si>
  <si>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</si>
  <si>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</si>
  <si>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</si>
  <si>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</si>
  <si>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</si>
  <si>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</si>
  <si>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</si>
  <si>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</si>
  <si>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</si>
  <si>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</si>
  <si>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</si>
  <si>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</si>
  <si>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</si>
  <si>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</si>
  <si>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</si>
  <si>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</si>
  <si>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</si>
  <si>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</si>
  <si>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</si>
  <si>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</si>
  <si>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</si>
  <si>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</si>
  <si>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</si>
  <si>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</si>
  <si>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</si>
  <si>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</si>
  <si>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</si>
  <si>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</si>
  <si>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</si>
  <si>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</si>
  <si>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</si>
  <si>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</si>
  <si>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</si>
  <si>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</si>
  <si>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</si>
  <si>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</si>
  <si>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</si>
  <si>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</si>
  <si>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</si>
  <si>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</si>
  <si>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</si>
  <si>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</si>
  <si>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</si>
  <si>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</si>
  <si>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</si>
  <si>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</si>
  <si>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</si>
  <si>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</si>
  <si>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</si>
  <si>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</si>
  <si>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</si>
  <si>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</si>
  <si>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</si>
  <si>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</si>
  <si>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</si>
  <si>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</si>
  <si>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</si>
  <si>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</si>
  <si>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</si>
  <si>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</si>
  <si>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</si>
  <si>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</si>
  <si>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</si>
  <si>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</si>
  <si>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</si>
  <si>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</si>
  <si>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</si>
  <si>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</si>
  <si>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</si>
  <si>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</si>
  <si>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</si>
  <si>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</si>
  <si>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</si>
  <si>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</si>
  <si>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</si>
  <si>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</si>
  <si>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</si>
  <si>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</si>
  <si>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</si>
  <si>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</si>
  <si>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</si>
  <si>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</si>
  <si>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</si>
  <si>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</si>
  <si>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</si>
  <si>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</si>
  <si>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</si>
  <si>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</si>
  <si>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</si>
  <si>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</si>
  <si>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</si>
  <si>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</si>
  <si>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</si>
  <si>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</si>
  <si>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</si>
  <si>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</si>
  <si>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</si>
  <si>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</si>
  <si>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</si>
  <si>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</si>
  <si>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</si>
  <si>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</si>
  <si>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</si>
  <si>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</si>
  <si>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</si>
  <si>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</si>
  <si>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</si>
  <si>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</si>
  <si>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</si>
  <si>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</si>
  <si>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</si>
  <si>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</si>
  <si>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</si>
  <si>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</si>
  <si>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</si>
  <si>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</si>
  <si>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</si>
  <si>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</si>
  <si>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</si>
  <si>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</si>
  <si>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</si>
  <si>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</si>
  <si>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</si>
  <si>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</si>
  <si>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</si>
  <si>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</si>
  <si>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</si>
  <si>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</si>
  <si>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</si>
  <si>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</si>
  <si>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</si>
  <si>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</si>
  <si>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</si>
  <si>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</si>
  <si>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</si>
  <si>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</si>
  <si>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</si>
  <si>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</si>
  <si>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</si>
  <si>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</si>
  <si>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</si>
  <si>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</si>
  <si>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</si>
  <si>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</si>
  <si>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</si>
  <si>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</si>
  <si>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</si>
  <si>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</si>
  <si>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</si>
  <si>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</si>
  <si>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</si>
  <si>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</si>
  <si>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</si>
  <si>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</si>
  <si>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</si>
  <si>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</si>
  <si>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</si>
  <si>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</si>
  <si>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</si>
  <si>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</si>
  <si>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</si>
  <si>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</si>
  <si>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</si>
  <si>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</si>
  <si>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</si>
  <si>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</si>
  <si>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</si>
  <si>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</si>
  <si>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</si>
  <si>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</si>
  <si>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</si>
  <si>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</si>
  <si>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</si>
  <si>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</si>
  <si>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</si>
  <si>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</si>
  <si>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</si>
  <si>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</si>
  <si>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</si>
  <si>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</si>
  <si>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</si>
  <si>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</si>
  <si>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</si>
  <si>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</si>
  <si>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</si>
  <si>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</si>
  <si>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</si>
  <si>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</si>
  <si>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</si>
  <si>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</si>
  <si>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</si>
  <si>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</si>
  <si>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</si>
  <si>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</si>
  <si>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</si>
  <si>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</si>
  <si>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</si>
  <si>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</si>
  <si>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</si>
  <si>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</si>
  <si>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</si>
  <si>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</si>
  <si>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</si>
  <si>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</si>
  <si>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</si>
  <si>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</si>
  <si>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</si>
  <si>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</si>
  <si>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</si>
  <si>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</si>
  <si>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</si>
  <si>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</si>
  <si>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</si>
  <si>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</si>
  <si>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</si>
  <si>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</si>
  <si>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</si>
  <si>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</si>
  <si>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</si>
  <si>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</si>
  <si>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</si>
  <si>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</si>
  <si>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</si>
  <si>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</si>
  <si>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</si>
  <si>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</si>
  <si>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</si>
  <si>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</si>
  <si>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</si>
  <si>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</si>
  <si>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</si>
  <si>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</si>
  <si>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</si>
  <si>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</si>
  <si>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</si>
  <si>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</si>
  <si>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</si>
  <si>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</si>
  <si>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</si>
  <si>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</si>
  <si>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</si>
  <si>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</si>
  <si>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</si>
  <si>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</si>
  <si>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</si>
  <si>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</si>
  <si>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</si>
  <si>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</si>
  <si>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</si>
  <si>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</si>
  <si>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</si>
  <si>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</si>
  <si>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</si>
  <si>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</si>
  <si>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</si>
  <si>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</si>
  <si>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</si>
  <si>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</si>
  <si>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</si>
  <si>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</si>
  <si>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</si>
  <si>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</si>
  <si>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</si>
  <si>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</si>
  <si>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</si>
  <si>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</si>
  <si>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</si>
  <si>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</si>
  <si>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</si>
  <si>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</si>
  <si>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</si>
  <si>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</si>
  <si>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</si>
  <si>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</si>
  <si>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</si>
  <si>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</si>
  <si>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</si>
  <si>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</si>
  <si>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</si>
  <si>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</si>
  <si>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</si>
  <si>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</si>
  <si>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</si>
  <si>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</si>
  <si>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</si>
  <si>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</si>
  <si>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</si>
  <si>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</si>
  <si>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</si>
  <si>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</si>
  <si>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</si>
  <si>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</si>
  <si>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</si>
  <si>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</si>
  <si>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</si>
  <si>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</si>
  <si>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</si>
  <si>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</si>
  <si>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</si>
  <si>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</si>
  <si>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</si>
  <si>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</si>
  <si>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</si>
  <si>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</si>
  <si>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</si>
  <si>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</si>
  <si>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</si>
  <si>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</si>
  <si>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</si>
  <si>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</si>
  <si>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</si>
  <si>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</si>
  <si>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</si>
  <si>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</si>
  <si>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</si>
  <si>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</si>
  <si>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</si>
  <si>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</si>
  <si>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</si>
  <si>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</si>
  <si>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</si>
  <si>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</si>
  <si>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</si>
  <si>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</si>
  <si>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</si>
  <si>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</si>
  <si>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</si>
  <si>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</si>
  <si>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</si>
  <si>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</si>
  <si>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</si>
  <si>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</si>
  <si>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</si>
  <si>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</si>
  <si>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</si>
  <si>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</si>
  <si>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</si>
  <si>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</si>
  <si>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</si>
  <si>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</si>
  <si>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</si>
  <si>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</si>
  <si>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</si>
  <si>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</si>
  <si>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</si>
  <si>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</si>
  <si>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</si>
  <si>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</si>
  <si>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</si>
  <si>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</si>
  <si>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</si>
  <si>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</si>
  <si>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</si>
  <si>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</si>
  <si>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</si>
  <si>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</si>
  <si>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</si>
  <si>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</si>
  <si>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</si>
  <si>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</si>
  <si>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</si>
  <si>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</si>
  <si>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</si>
  <si>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</si>
  <si>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</si>
  <si>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</si>
  <si>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</si>
  <si>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</si>
  <si>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</si>
  <si>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</si>
  <si>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</si>
  <si>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</si>
  <si>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</si>
  <si>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</si>
  <si>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</si>
  <si>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</si>
  <si>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</si>
  <si>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</si>
  <si>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</si>
  <si>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</si>
  <si>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</si>
  <si>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</si>
  <si>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</si>
  <si>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</si>
  <si>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</si>
  <si>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</si>
  <si>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</si>
  <si>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</si>
  <si>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</si>
  <si>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</si>
  <si>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</si>
  <si>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</si>
  <si>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</si>
  <si>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</si>
  <si>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</si>
  <si>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</si>
  <si>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</si>
  <si>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</si>
  <si>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</si>
  <si>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</si>
  <si>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</si>
  <si>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</si>
  <si>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</si>
  <si>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</si>
  <si>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</si>
  <si>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</si>
  <si>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</si>
  <si>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</si>
  <si>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</si>
  <si>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</si>
  <si>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</si>
  <si>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</si>
  <si>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</si>
  <si>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</si>
  <si>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</si>
  <si>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</si>
  <si>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</si>
  <si>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</si>
  <si>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</si>
  <si>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</si>
  <si>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</si>
  <si>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</si>
  <si>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</si>
  <si>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</si>
  <si>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</si>
  <si>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</si>
  <si>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</si>
  <si>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</si>
  <si>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</si>
  <si>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</si>
  <si>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</si>
  <si>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</si>
  <si>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</si>
  <si>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</si>
  <si>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</si>
  <si>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</si>
  <si>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</si>
  <si>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</si>
  <si>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</si>
  <si>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</si>
  <si>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</si>
  <si>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</si>
  <si>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</si>
  <si>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</si>
  <si>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</si>
  <si>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</si>
  <si>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</si>
  <si>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</si>
  <si>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</si>
  <si>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</si>
  <si>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</si>
  <si>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</si>
  <si>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</si>
  <si>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</si>
  <si>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</si>
  <si>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</si>
  <si>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</si>
  <si>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</si>
  <si>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</si>
  <si>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</si>
  <si>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</si>
  <si>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</si>
  <si>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</si>
  <si>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</si>
  <si>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</si>
  <si>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</si>
  <si>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</si>
  <si>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</si>
  <si>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</si>
  <si>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</si>
  <si>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</si>
  <si>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</si>
  <si>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</si>
  <si>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</si>
  <si>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</si>
  <si>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</si>
  <si>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</si>
  <si>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</si>
  <si>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</si>
  <si>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</si>
  <si>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</si>
  <si>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</si>
  <si>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</si>
  <si>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</si>
  <si>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</si>
  <si>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</si>
  <si>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</si>
  <si>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</si>
  <si>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</si>
  <si>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</si>
  <si>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</si>
  <si>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</si>
  <si>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</si>
  <si>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</si>
  <si>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</si>
  <si>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</si>
  <si>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</si>
  <si>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</si>
  <si>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</si>
  <si>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</si>
  <si>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</si>
  <si>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</si>
  <si>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</si>
  <si>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</si>
  <si>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</si>
  <si>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</si>
  <si>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</si>
  <si>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</si>
  <si>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</si>
  <si>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</si>
  <si>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</si>
  <si>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</si>
  <si>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</si>
  <si>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</si>
  <si>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</si>
  <si>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</si>
  <si>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</si>
  <si>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</si>
  <si>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</si>
  <si>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</si>
  <si>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</si>
  <si>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</si>
  <si>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</si>
  <si>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</si>
  <si>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</si>
  <si>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</si>
  <si>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</si>
  <si>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</si>
  <si>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</si>
  <si>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</si>
  <si>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</si>
  <si>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</si>
  <si>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</si>
  <si>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</si>
  <si>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</si>
  <si>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</si>
  <si>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</si>
  <si>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</si>
  <si>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</si>
  <si>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</si>
  <si>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</si>
  <si>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</si>
  <si>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</si>
  <si>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</si>
  <si>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</si>
  <si>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</si>
  <si>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</si>
  <si>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</si>
  <si>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</si>
  <si>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</si>
  <si>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</si>
  <si>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</si>
  <si>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</si>
  <si>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</si>
  <si>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</si>
  <si>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</si>
  <si>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</si>
  <si>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</si>
  <si>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</si>
  <si>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</si>
  <si>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</si>
  <si>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</si>
  <si>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</si>
  <si>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</si>
  <si>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</si>
  <si>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</si>
  <si>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</si>
  <si>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</si>
  <si>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</si>
  <si>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</si>
  <si>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</si>
  <si>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</si>
  <si>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</si>
  <si>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</si>
  <si>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</si>
  <si>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</si>
  <si>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</si>
  <si>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</si>
  <si>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</si>
  <si>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</si>
  <si>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</si>
  <si>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</si>
  <si>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</si>
  <si>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</si>
  <si>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</si>
  <si>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</si>
  <si>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</si>
  <si>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</si>
  <si>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</si>
  <si>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</si>
  <si>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</si>
  <si>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</si>
  <si>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</si>
  <si>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</si>
  <si>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</si>
  <si>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</si>
  <si>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</si>
  <si>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</si>
  <si>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</si>
  <si>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</si>
  <si>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</si>
  <si>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</si>
  <si>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</si>
  <si>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</si>
  <si>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</si>
  <si>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</si>
  <si>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</si>
  <si>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</si>
  <si>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</si>
  <si>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</si>
  <si>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</si>
  <si>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</si>
  <si>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</si>
  <si>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</si>
  <si>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</si>
  <si>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</si>
  <si>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</si>
  <si>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</si>
  <si>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</si>
  <si>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</si>
  <si>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</si>
  <si>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</si>
  <si>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</si>
  <si>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</si>
  <si>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</si>
  <si>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</si>
  <si>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</si>
  <si>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</si>
  <si>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</si>
  <si>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</si>
  <si>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</si>
  <si>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</si>
  <si>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</si>
  <si>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</si>
  <si>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</si>
  <si>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</si>
  <si>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</si>
  <si>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</si>
  <si>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</si>
  <si>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</si>
  <si>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</si>
  <si>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</si>
  <si>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</si>
  <si>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</si>
  <si>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</si>
  <si>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</si>
  <si>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</si>
  <si>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</si>
  <si>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</si>
  <si>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</si>
  <si>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</si>
  <si>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</si>
  <si>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</si>
  <si>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</si>
  <si>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</si>
  <si>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</si>
  <si>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</si>
  <si>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</si>
  <si>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</si>
  <si>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</si>
  <si>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</si>
  <si>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</si>
  <si>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</si>
  <si>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</si>
  <si>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</si>
  <si>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</si>
  <si>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</si>
  <si>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</si>
  <si>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</si>
  <si>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</si>
  <si>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</si>
  <si>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</si>
  <si>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</si>
  <si>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</si>
  <si>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</si>
  <si>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</si>
  <si>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</si>
  <si>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</si>
  <si>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</si>
  <si>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</si>
  <si>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</si>
  <si>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</si>
  <si>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</si>
  <si>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</si>
  <si>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</si>
  <si>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</si>
  <si>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</si>
  <si>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</si>
  <si>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</si>
  <si>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</si>
  <si>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</si>
  <si>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</si>
  <si>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</si>
  <si>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</si>
  <si>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</si>
  <si>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</si>
  <si>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</si>
  <si>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</si>
  <si>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</si>
  <si>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</si>
  <si>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</si>
  <si>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</si>
  <si>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</si>
  <si>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</si>
  <si>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</si>
  <si>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</si>
  <si>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</si>
  <si>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</si>
  <si>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</si>
  <si>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</si>
  <si>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</si>
  <si>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</si>
  <si>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</si>
  <si>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</si>
  <si>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</si>
  <si>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</si>
  <si>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</si>
  <si>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</si>
  <si>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</si>
  <si>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</si>
  <si>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</si>
  <si>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</si>
  <si>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</si>
  <si>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</si>
  <si>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</si>
  <si>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</si>
  <si>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</si>
  <si>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</si>
  <si>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</si>
  <si>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</si>
  <si>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</si>
  <si>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</si>
  <si>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</si>
  <si>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</si>
  <si>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</si>
  <si>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</si>
  <si>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</si>
  <si>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</si>
  <si>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</si>
  <si>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</si>
  <si>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</si>
  <si>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</si>
  <si>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</si>
  <si>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</si>
  <si>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</si>
  <si>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</si>
  <si>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</si>
  <si>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</si>
  <si>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</si>
  <si>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</si>
  <si>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</si>
  <si>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</si>
  <si>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</si>
  <si>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</si>
  <si>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</si>
  <si>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</si>
  <si>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</si>
  <si>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</si>
  <si>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</si>
  <si>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</si>
  <si>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</si>
  <si>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</si>
  <si>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</si>
  <si>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</si>
  <si>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</si>
  <si>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</si>
  <si>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</si>
  <si>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</si>
  <si>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</si>
  <si>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</si>
  <si>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</si>
  <si>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</si>
  <si>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</si>
  <si>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</si>
  <si>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</si>
  <si>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</si>
  <si>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</si>
  <si>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</si>
  <si>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</si>
  <si>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</si>
  <si>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</si>
  <si>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</si>
  <si>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</si>
  <si>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</si>
  <si>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</si>
  <si>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</si>
  <si>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</si>
  <si>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</si>
  <si>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</si>
  <si>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</si>
  <si>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</si>
  <si>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</si>
  <si>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</si>
  <si>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</si>
  <si>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</si>
  <si>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</si>
  <si>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</si>
  <si>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</si>
  <si>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</si>
  <si>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</si>
  <si>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</si>
  <si>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</si>
  <si>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</si>
  <si>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</si>
  <si>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</si>
  <si>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</si>
  <si>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</si>
  <si>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</si>
  <si>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</si>
  <si>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</si>
  <si>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</si>
  <si>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</si>
  <si>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</si>
  <si>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</si>
  <si>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</si>
  <si>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</si>
  <si>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</si>
  <si>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</si>
  <si>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</si>
  <si>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</si>
  <si>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</si>
  <si>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</si>
  <si>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</si>
  <si>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</si>
  <si>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</si>
  <si>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</si>
  <si>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</si>
  <si>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</si>
  <si>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</si>
  <si>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</si>
  <si>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</si>
  <si>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</si>
  <si>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</si>
  <si>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</si>
  <si>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</si>
  <si>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</si>
  <si>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</si>
  <si>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</si>
  <si>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</si>
  <si>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</si>
  <si>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</si>
  <si>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</si>
  <si>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</si>
  <si>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</si>
  <si>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</si>
  <si>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</si>
  <si>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</si>
  <si>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</si>
  <si>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</si>
  <si>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</si>
  <si>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</si>
  <si>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</si>
  <si>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</si>
  <si>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</si>
  <si>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</si>
  <si>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</si>
  <si>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</si>
  <si>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</si>
  <si>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</si>
  <si>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</si>
  <si>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</si>
  <si>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</si>
  <si>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</si>
  <si>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</si>
  <si>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</si>
  <si>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</si>
  <si>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</si>
  <si>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</si>
  <si>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</si>
  <si>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</si>
  <si>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</si>
  <si>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</si>
  <si>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</si>
  <si>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</si>
  <si>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</si>
  <si>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</si>
  <si>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</si>
  <si>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</si>
  <si>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</si>
  <si>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</si>
  <si>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</si>
  <si>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</si>
  <si>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</si>
  <si>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</si>
  <si>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</si>
  <si>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</si>
  <si>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</si>
  <si>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</si>
  <si>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</si>
  <si>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</si>
  <si>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</si>
  <si>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</si>
  <si>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</si>
  <si>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</si>
  <si>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</si>
  <si>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</si>
  <si>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</si>
  <si>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</si>
  <si>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</si>
  <si>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</si>
  <si>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</si>
  <si>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</si>
  <si>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</si>
  <si>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</si>
  <si>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</si>
  <si>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</si>
  <si>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</si>
  <si>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</si>
  <si>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</si>
  <si>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</si>
  <si>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</si>
  <si>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</si>
  <si>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</si>
  <si>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</si>
  <si>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</si>
  <si>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</si>
  <si>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</si>
  <si>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</si>
  <si>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</si>
  <si>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</si>
  <si>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</si>
  <si>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</si>
  <si>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</si>
  <si>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</si>
  <si>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</si>
  <si>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</si>
  <si>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</si>
  <si>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</si>
  <si>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</si>
  <si>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</si>
  <si>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</si>
  <si>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</si>
  <si>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</si>
  <si>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</si>
  <si>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</si>
  <si>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</si>
  <si>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</si>
  <si>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</si>
  <si>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</si>
  <si>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</si>
  <si>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</si>
  <si>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</si>
  <si>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</si>
  <si>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</si>
  <si>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</si>
  <si>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</si>
  <si>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</si>
  <si>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</si>
  <si>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</si>
  <si>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</si>
  <si>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</si>
  <si>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</si>
  <si>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</si>
  <si>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</si>
  <si>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</si>
  <si>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</si>
  <si>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</si>
  <si>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</si>
  <si>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</si>
  <si>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</si>
  <si>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</si>
  <si>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</si>
  <si>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</si>
  <si>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</si>
  <si>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</si>
  <si>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</si>
  <si>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</si>
  <si>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</si>
  <si>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</si>
  <si>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</si>
  <si>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</si>
  <si>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</si>
  <si>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</si>
  <si>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</si>
  <si>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</si>
  <si>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</si>
  <si>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</si>
  <si>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</si>
  <si>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</si>
  <si>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</si>
  <si>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</si>
  <si>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</si>
  <si>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</si>
  <si>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</si>
  <si>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</si>
  <si>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</si>
  <si>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</si>
  <si>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</si>
  <si>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</si>
  <si>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</si>
  <si>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</si>
  <si>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</si>
  <si>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</si>
  <si>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</si>
  <si>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</si>
  <si>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</si>
  <si>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</si>
  <si>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</si>
  <si>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</si>
  <si>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</si>
  <si>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</si>
  <si>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</si>
  <si>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</si>
  <si>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</si>
  <si>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</si>
  <si>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</si>
  <si>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</si>
  <si>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</si>
  <si>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</si>
  <si>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</si>
  <si>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</si>
  <si>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</si>
  <si>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</si>
  <si>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</si>
  <si>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</si>
  <si>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</si>
  <si>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</si>
  <si>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</si>
  <si>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</si>
  <si>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</si>
  <si>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</si>
  <si>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</si>
  <si>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</si>
  <si>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</si>
  <si>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</si>
  <si>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</si>
  <si>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</si>
  <si>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</si>
  <si>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</si>
  <si>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</si>
  <si>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</si>
  <si>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</si>
  <si>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</si>
  <si>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</si>
  <si>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</si>
  <si>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</si>
  <si>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</si>
  <si>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</si>
  <si>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</si>
  <si>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</si>
  <si>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</si>
  <si>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</si>
  <si>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</si>
  <si>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</si>
  <si>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</si>
  <si>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</si>
  <si>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</si>
  <si>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</si>
  <si>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</si>
  <si>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</si>
  <si>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</si>
  <si>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</si>
  <si>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</si>
  <si>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</si>
  <si>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</si>
  <si>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</si>
  <si>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</si>
  <si>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</si>
  <si>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</si>
  <si>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</si>
  <si>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</si>
  <si>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</si>
  <si>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</si>
  <si>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</si>
  <si>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</si>
  <si>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</si>
  <si>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</si>
  <si>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</si>
  <si>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</si>
  <si>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</si>
  <si>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</si>
  <si>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</si>
  <si>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</si>
  <si>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</si>
  <si>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</si>
  <si>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</si>
  <si>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</si>
  <si>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</si>
  <si>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</si>
  <si>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</si>
  <si>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</si>
  <si>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</si>
  <si>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</si>
  <si>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</si>
  <si>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</si>
  <si>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</si>
  <si>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</si>
  <si>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</si>
  <si>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</si>
  <si>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</si>
  <si>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</si>
  <si>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</si>
  <si>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</si>
  <si>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</si>
  <si>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</si>
  <si>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</si>
  <si>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</si>
  <si>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</si>
  <si>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</si>
  <si>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</si>
  <si>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</si>
  <si>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</si>
  <si>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</si>
  <si>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</si>
  <si>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</si>
  <si>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</si>
  <si>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</si>
  <si>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</si>
  <si>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</si>
  <si>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</si>
  <si>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</si>
  <si>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</si>
  <si>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</si>
  <si>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</si>
  <si>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</si>
  <si>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</si>
  <si>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</si>
  <si>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</si>
  <si>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</si>
  <si>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</si>
  <si>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</si>
  <si>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</si>
  <si>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</si>
  <si>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</si>
  <si>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</si>
  <si>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</si>
  <si>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</si>
  <si>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</si>
  <si>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</si>
  <si>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</si>
  <si>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</si>
  <si>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</si>
  <si>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</si>
  <si>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</si>
  <si>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</si>
  <si>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</si>
  <si>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</si>
  <si>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</si>
  <si>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</si>
  <si>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</si>
  <si>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</si>
  <si>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</si>
  <si>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</si>
  <si>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</si>
  <si>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</si>
  <si>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</si>
  <si>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</si>
  <si>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</si>
  <si>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</si>
  <si>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</si>
  <si>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</si>
  <si>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</si>
  <si>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</si>
  <si>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</si>
  <si>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</si>
  <si>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</si>
  <si>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</si>
  <si>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</si>
  <si>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</si>
  <si>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</si>
  <si>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</si>
  <si>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</si>
  <si>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</si>
  <si>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</si>
  <si>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</si>
  <si>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</si>
  <si>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</si>
  <si>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</si>
  <si>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</si>
  <si>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</si>
  <si>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</si>
  <si>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</si>
  <si>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</si>
  <si>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</si>
  <si>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</si>
  <si>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</si>
  <si>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</si>
  <si>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</si>
  <si>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</si>
  <si>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</si>
  <si>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</si>
  <si>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</si>
  <si>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</si>
  <si>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</si>
  <si>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</si>
  <si>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</si>
  <si>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</si>
  <si>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</si>
  <si>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</si>
  <si>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</si>
  <si>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</si>
  <si>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</si>
  <si>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</si>
  <si>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</si>
  <si>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</si>
  <si>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</si>
  <si>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</si>
  <si>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</si>
  <si>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</si>
  <si>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</si>
  <si>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</si>
  <si>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</si>
  <si>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</si>
  <si>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</si>
  <si>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</si>
  <si>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</si>
  <si>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</si>
  <si>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</si>
  <si>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</si>
  <si>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</si>
  <si>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</si>
  <si>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</si>
  <si>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</si>
  <si>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</si>
  <si>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</si>
  <si>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</si>
  <si>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</si>
  <si>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</si>
  <si>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</si>
  <si>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</si>
  <si>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</si>
  <si>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</si>
  <si>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</si>
  <si>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</si>
  <si>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</si>
  <si>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</si>
  <si>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</si>
  <si>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</si>
  <si>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</si>
  <si>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</si>
  <si>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</si>
  <si>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</si>
  <si>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</si>
  <si>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</si>
  <si>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</si>
  <si>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</si>
  <si>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</si>
  <si>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</si>
  <si>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</si>
  <si>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</si>
  <si>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</si>
  <si>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</si>
  <si>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</si>
  <si>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</si>
  <si>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</si>
  <si>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</si>
  <si>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</si>
  <si>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</si>
  <si>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</si>
  <si>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</si>
  <si>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</si>
  <si>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</si>
  <si>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</si>
  <si>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</si>
  <si>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</si>
  <si>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</si>
  <si>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</si>
  <si>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</si>
  <si>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</si>
  <si>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</si>
  <si>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</si>
  <si>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</si>
  <si>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</si>
  <si>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</si>
  <si>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</si>
  <si>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</si>
  <si>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</si>
  <si>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</si>
  <si>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</si>
  <si>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</si>
  <si>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</si>
  <si>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</si>
  <si>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</si>
  <si>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</si>
  <si>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</si>
  <si>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</si>
  <si>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</si>
  <si>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</si>
  <si>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</si>
  <si>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</si>
  <si>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</si>
  <si>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</si>
  <si>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</si>
  <si>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</si>
  <si>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</si>
  <si>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</si>
  <si>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</si>
  <si>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</si>
  <si>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</si>
  <si>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</si>
  <si>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</si>
  <si>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</si>
  <si>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</si>
  <si>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</si>
  <si>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</si>
  <si>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</si>
  <si>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</si>
  <si>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</si>
  <si>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</si>
  <si>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</si>
  <si>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</si>
  <si>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</si>
  <si>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</si>
  <si>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</si>
  <si>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</si>
  <si>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</si>
  <si>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</si>
  <si>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</si>
  <si>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</si>
  <si>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</si>
  <si>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</si>
  <si>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</si>
  <si>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</si>
  <si>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</si>
  <si>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</si>
  <si>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</si>
  <si>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</si>
  <si>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</si>
  <si>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</si>
  <si>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</si>
  <si>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</si>
  <si>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</si>
  <si>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</si>
  <si>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</si>
  <si>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</si>
  <si>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</si>
  <si>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</si>
  <si>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</si>
  <si>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</si>
  <si>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</si>
  <si>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</si>
  <si>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</si>
  <si>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</si>
  <si>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</si>
  <si>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</si>
  <si>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</si>
  <si>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</si>
  <si>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</si>
  <si>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</si>
  <si>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</si>
  <si>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</si>
  <si>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</si>
  <si>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</si>
  <si>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</si>
  <si>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</si>
  <si>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</si>
  <si>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</si>
  <si>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</si>
  <si>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</si>
  <si>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</si>
  <si>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</si>
  <si>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</si>
  <si>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</si>
  <si>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</si>
  <si>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</si>
  <si>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</si>
  <si>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</si>
  <si>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</si>
  <si>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</si>
  <si>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</si>
  <si>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</si>
  <si>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</si>
  <si>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</si>
  <si>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</si>
  <si>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</si>
  <si>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</si>
  <si>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</si>
  <si>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</si>
  <si>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</si>
  <si>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</si>
  <si>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</si>
  <si>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</si>
  <si>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</si>
  <si>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</si>
  <si>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</si>
  <si>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</si>
  <si>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</si>
  <si>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</si>
  <si>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</si>
  <si>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</si>
  <si>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</si>
  <si>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</si>
  <si>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</si>
  <si>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</si>
  <si>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</si>
  <si>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</si>
  <si>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</si>
  <si>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</si>
  <si>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</si>
  <si>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</si>
  <si>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</si>
  <si>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</si>
  <si>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</si>
  <si>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</si>
  <si>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</si>
  <si>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</si>
  <si>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</si>
  <si>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</si>
  <si>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</si>
  <si>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</si>
  <si>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</si>
  <si>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</si>
  <si>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</si>
  <si>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</si>
  <si>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</si>
  <si>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</si>
  <si>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</si>
  <si>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</si>
  <si>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</si>
  <si>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</si>
  <si>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</si>
  <si>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</si>
  <si>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</si>
  <si>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</si>
  <si>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</si>
  <si>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</si>
  <si>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</si>
  <si>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</si>
  <si>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</si>
  <si>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</si>
  <si>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</si>
  <si>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</si>
  <si>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</si>
  <si>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</si>
  <si>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</si>
  <si>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</si>
  <si>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</si>
  <si>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</si>
  <si>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</si>
  <si>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</si>
  <si>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</si>
  <si>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</si>
  <si>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</si>
  <si>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</si>
  <si>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</si>
  <si>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</si>
  <si>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</si>
  <si>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</si>
  <si>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</si>
  <si>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</si>
  <si>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</si>
  <si>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</si>
  <si>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</si>
  <si>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</si>
  <si>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</si>
  <si>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</si>
  <si>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</si>
  <si>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</si>
  <si>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</si>
  <si>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</si>
  <si>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</si>
  <si>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</si>
  <si>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</si>
  <si>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</si>
  <si>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</si>
  <si>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</si>
  <si>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</si>
  <si>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</si>
  <si>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</si>
  <si>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</si>
  <si>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</si>
  <si>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</si>
  <si>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</si>
  <si>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</si>
  <si>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</si>
  <si>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</si>
  <si>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</si>
  <si>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</si>
  <si>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</si>
  <si>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</si>
  <si>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</si>
  <si>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</si>
  <si>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</si>
  <si>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</si>
  <si>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</si>
  <si>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</si>
  <si>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</si>
  <si>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</si>
  <si>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</si>
  <si>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</si>
  <si>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</si>
  <si>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</si>
  <si>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</si>
  <si>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</si>
  <si>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</si>
  <si>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</si>
  <si>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</si>
  <si>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</si>
  <si>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</si>
  <si>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</si>
  <si>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</si>
  <si>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</si>
  <si>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</si>
  <si>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</si>
  <si>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</si>
  <si>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</si>
  <si>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</si>
  <si>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</si>
  <si>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</si>
  <si>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</si>
  <si>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</si>
  <si>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</si>
  <si>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</si>
  <si>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</si>
  <si>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</si>
  <si>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</si>
  <si>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</si>
  <si>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</si>
  <si>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</si>
  <si>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</si>
  <si>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</si>
  <si>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</si>
  <si>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</si>
  <si>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</si>
  <si>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</si>
  <si>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</si>
  <si>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</si>
  <si>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</si>
  <si>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</si>
  <si>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</si>
  <si>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</si>
  <si>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</si>
  <si>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</si>
  <si>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</si>
  <si>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</si>
  <si>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</si>
  <si>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</si>
  <si>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</si>
  <si>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</si>
  <si>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</si>
  <si>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</si>
  <si>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</si>
  <si>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</si>
  <si>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</si>
  <si>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</si>
  <si>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</si>
  <si>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</si>
  <si>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</si>
  <si>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</si>
  <si>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</si>
  <si>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</si>
  <si>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</si>
  <si>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</si>
  <si>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</si>
  <si>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</si>
  <si>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</si>
  <si>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</si>
  <si>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</si>
  <si>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</si>
  <si>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</si>
  <si>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</si>
  <si>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</si>
  <si>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</si>
  <si>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</si>
  <si>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</si>
  <si>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</si>
  <si>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</si>
  <si>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</si>
  <si>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</si>
  <si>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</si>
  <si>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</si>
  <si>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</si>
  <si>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</si>
  <si>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</si>
  <si>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</si>
  <si>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</si>
  <si>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</si>
  <si>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</si>
  <si>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</si>
  <si>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</si>
  <si>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</si>
  <si>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</si>
  <si>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</si>
  <si>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</si>
  <si>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</si>
  <si>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</si>
  <si>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</si>
  <si>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</si>
  <si>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</si>
  <si>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</si>
  <si>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</si>
  <si>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</si>
  <si>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</si>
  <si>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</si>
  <si>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</si>
  <si>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</si>
  <si>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</si>
  <si>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</si>
  <si>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</si>
  <si>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</si>
  <si>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</si>
  <si>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</si>
  <si>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</si>
  <si>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</si>
  <si>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</si>
  <si>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</si>
  <si>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</si>
  <si>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</si>
  <si>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</si>
  <si>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</si>
  <si>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</si>
  <si>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</si>
  <si>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</si>
  <si>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</si>
  <si>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</si>
  <si>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</si>
  <si>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</si>
  <si>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</si>
  <si>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</si>
  <si>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</si>
  <si>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</si>
  <si>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</si>
  <si>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</si>
  <si>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</si>
  <si>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</si>
  <si>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</si>
  <si>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</si>
  <si>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</si>
  <si>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</si>
  <si>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</si>
  <si>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</si>
  <si>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</si>
  <si>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</si>
  <si>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</si>
  <si>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</si>
  <si>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</si>
  <si>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</si>
  <si>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</si>
  <si>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</si>
  <si>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</si>
  <si>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</si>
  <si>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</si>
  <si>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</si>
  <si>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</si>
  <si>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</si>
  <si>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</si>
  <si>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</si>
  <si>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</si>
  <si>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</si>
  <si>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</si>
  <si>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</si>
  <si>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</si>
  <si>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</si>
  <si>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</si>
  <si>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</si>
  <si>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</si>
  <si>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</si>
  <si>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</si>
  <si>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</si>
  <si>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</si>
  <si>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</si>
  <si>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</si>
  <si>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</si>
  <si>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</si>
  <si>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</si>
  <si>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</si>
  <si>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</si>
  <si>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</si>
  <si>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</si>
  <si>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</si>
  <si>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</si>
  <si>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</si>
  <si>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</si>
  <si>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</si>
  <si>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</si>
  <si>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</si>
  <si>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</si>
  <si>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</si>
  <si>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</si>
  <si>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</si>
  <si>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</si>
  <si>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</si>
  <si>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</si>
  <si>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</si>
  <si>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</si>
  <si>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</si>
  <si>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</si>
  <si>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</si>
  <si>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</si>
  <si>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</si>
  <si>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</si>
  <si>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</si>
  <si>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</si>
  <si>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</si>
  <si>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</si>
  <si>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</si>
  <si>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</si>
  <si>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</si>
  <si>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</si>
  <si>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</si>
  <si>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</si>
  <si>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</si>
  <si>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</si>
  <si>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</si>
  <si>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</si>
  <si>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</si>
  <si>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</si>
  <si>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</si>
  <si>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</si>
  <si>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</si>
  <si>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</si>
  <si>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</si>
  <si>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</si>
  <si>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</si>
  <si>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</si>
  <si>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</si>
  <si>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</si>
  <si>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</si>
  <si>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</si>
  <si>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</si>
  <si>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</si>
  <si>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</si>
  <si>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</si>
  <si>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</si>
  <si>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</si>
  <si>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</si>
  <si>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</si>
  <si>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</si>
  <si>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</si>
  <si>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</si>
  <si>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</si>
  <si>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</si>
  <si>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</si>
  <si>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</si>
  <si>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</si>
  <si>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</si>
  <si>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</si>
  <si>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</si>
  <si>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</si>
  <si>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</si>
  <si>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</si>
  <si>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</si>
  <si>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</si>
  <si>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</si>
  <si>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</si>
  <si>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</si>
  <si>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</si>
  <si>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</si>
  <si>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</si>
  <si>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</si>
  <si>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</si>
  <si>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</si>
  <si>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</si>
  <si>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</si>
  <si>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</si>
  <si>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</si>
  <si>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</si>
  <si>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</si>
  <si>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</si>
  <si>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</si>
  <si>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</si>
  <si>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</si>
  <si>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</si>
  <si>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</si>
  <si>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</si>
  <si>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</si>
  <si>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</si>
  <si>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</si>
  <si>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</si>
  <si>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</si>
  <si>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</si>
  <si>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</si>
  <si>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</si>
  <si>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</si>
  <si>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</si>
  <si>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</si>
  <si>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</si>
  <si>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</si>
  <si>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</si>
  <si>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</si>
  <si>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</si>
  <si>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</si>
  <si>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</si>
  <si>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</si>
  <si>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</si>
  <si>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</si>
  <si>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</si>
  <si>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</si>
  <si>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</si>
  <si>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</si>
  <si>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</si>
  <si>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</si>
  <si>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</si>
  <si>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</si>
  <si>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</si>
  <si>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</si>
  <si>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</si>
  <si>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</si>
  <si>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</si>
  <si>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</si>
  <si>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</si>
  <si>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</si>
  <si>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</si>
  <si>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</si>
  <si>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</si>
  <si>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</si>
  <si>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</si>
  <si>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</si>
  <si>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</si>
  <si>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</si>
  <si>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</si>
  <si>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</si>
  <si>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</si>
  <si>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</si>
  <si>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</si>
  <si>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</si>
  <si>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</si>
  <si>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</si>
  <si>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</si>
  <si>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</si>
  <si>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</si>
  <si>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</si>
  <si>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</si>
  <si>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</si>
  <si>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</si>
  <si>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</si>
  <si>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</si>
  <si>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</si>
  <si>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</si>
  <si>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</si>
  <si>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</si>
  <si>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</si>
  <si>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</si>
  <si>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</si>
  <si>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</si>
  <si>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</si>
  <si>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</si>
  <si>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</si>
  <si>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</si>
  <si>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</si>
  <si>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</si>
  <si>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</si>
  <si>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</si>
  <si>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</si>
  <si>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</si>
  <si>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</si>
  <si>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</si>
  <si>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</si>
  <si>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</si>
  <si>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</si>
  <si>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</si>
  <si>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</si>
  <si>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</si>
  <si>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</si>
  <si>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</si>
  <si>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</si>
  <si>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</si>
  <si>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</si>
  <si>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</si>
  <si>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</si>
  <si>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</si>
  <si>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</si>
  <si>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</si>
  <si>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</si>
  <si>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</si>
  <si>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</si>
  <si>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</si>
  <si>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</si>
  <si>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</si>
  <si>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</si>
  <si>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</si>
  <si>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</si>
  <si>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</si>
  <si>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</si>
  <si>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</si>
  <si>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</si>
  <si>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</si>
  <si>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</si>
  <si>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</si>
  <si>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</si>
  <si>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</si>
  <si>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</si>
  <si>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</si>
  <si>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</si>
  <si>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</si>
  <si>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</si>
  <si>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</si>
  <si>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</si>
  <si>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</si>
  <si>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</si>
  <si>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</si>
  <si>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</si>
  <si>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</si>
  <si>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</si>
  <si>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</si>
  <si>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</si>
  <si>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</si>
  <si>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</si>
  <si>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</si>
  <si>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</si>
  <si>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</si>
  <si>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</si>
  <si>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</si>
  <si>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</si>
  <si>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</si>
  <si>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</si>
  <si>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</si>
  <si>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</si>
  <si>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</si>
  <si>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</si>
  <si>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</si>
  <si>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</si>
  <si>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</si>
  <si>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</si>
  <si>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</si>
  <si>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</si>
  <si>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</si>
  <si>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</si>
  <si>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</si>
  <si>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</si>
  <si>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</si>
  <si>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</si>
  <si>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</si>
  <si>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</si>
  <si>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</si>
  <si>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</si>
  <si>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</si>
  <si>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</si>
  <si>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</si>
  <si>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</si>
  <si>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</si>
  <si>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</si>
  <si>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</si>
  <si>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</si>
  <si>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</si>
  <si>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</si>
  <si>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</si>
  <si>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</si>
  <si>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</si>
  <si>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</si>
  <si>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</si>
  <si>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</si>
  <si>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</si>
  <si>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</si>
  <si>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</si>
  <si>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</si>
  <si>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</si>
  <si>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</si>
  <si>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</si>
  <si>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</si>
  <si>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</si>
  <si>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</si>
  <si>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</si>
  <si>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</si>
  <si>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</si>
  <si>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</si>
  <si>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</si>
  <si>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</si>
  <si>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</si>
  <si>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</si>
  <si>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</si>
  <si>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</si>
  <si>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</si>
  <si>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</si>
  <si>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</si>
  <si>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</si>
  <si>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</si>
  <si>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</si>
  <si>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</si>
  <si>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</si>
  <si>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</si>
  <si>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</si>
  <si>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</si>
  <si>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</si>
  <si>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</si>
  <si>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</si>
  <si>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</si>
  <si>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</si>
  <si>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</si>
  <si>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</si>
  <si>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</si>
  <si>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</si>
  <si>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</si>
  <si>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</si>
  <si>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</si>
  <si>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</si>
  <si>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</si>
  <si>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</si>
  <si>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</si>
  <si>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</si>
  <si>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</si>
  <si>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</si>
  <si>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</si>
  <si>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</si>
  <si>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</si>
  <si>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</si>
  <si>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</si>
  <si>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</si>
  <si>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</si>
  <si>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</si>
  <si>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</si>
  <si>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</si>
  <si>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</si>
  <si>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</si>
  <si>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</si>
  <si>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</si>
  <si>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</si>
  <si>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</si>
  <si>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</si>
  <si>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</si>
  <si>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</si>
  <si>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</si>
  <si>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</si>
  <si>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</si>
  <si>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</si>
  <si>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</si>
  <si>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</si>
  <si>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</si>
  <si>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</si>
  <si>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</si>
  <si>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</si>
  <si>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</si>
  <si>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</si>
  <si>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</si>
  <si>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</si>
  <si>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</si>
  <si>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</si>
  <si>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</si>
  <si>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</si>
  <si>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</si>
  <si>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</si>
  <si>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</si>
  <si>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</si>
  <si>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</si>
  <si>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</si>
  <si>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</si>
  <si>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</si>
  <si>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</si>
  <si>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</si>
  <si>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</si>
  <si>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</si>
  <si>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</si>
  <si>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</si>
  <si>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</si>
  <si>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</si>
  <si>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</si>
  <si>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</si>
  <si>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</si>
  <si>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</si>
  <si>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</si>
  <si>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</si>
  <si>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</si>
  <si>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</si>
  <si>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</si>
  <si>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</si>
  <si>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</si>
  <si>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</si>
  <si>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</si>
  <si>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</si>
  <si>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</si>
  <si>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</si>
  <si>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</si>
  <si>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</si>
  <si>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</si>
  <si>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</si>
  <si>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</si>
  <si>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</si>
  <si>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</si>
  <si>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</si>
  <si>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</si>
  <si>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</si>
  <si>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</si>
  <si>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</si>
  <si>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</si>
  <si>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</si>
  <si>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</si>
  <si>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</si>
  <si>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</si>
  <si>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</si>
  <si>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</si>
  <si>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</si>
  <si>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</si>
  <si>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</si>
  <si>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</si>
  <si>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</si>
  <si>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</si>
  <si>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</si>
  <si>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</si>
  <si>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</si>
  <si>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</si>
  <si>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</si>
  <si>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</si>
  <si>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</si>
  <si>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</si>
  <si>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</si>
  <si>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</si>
  <si>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</si>
  <si>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</si>
  <si>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</si>
  <si>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</si>
  <si>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</si>
  <si>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</si>
  <si>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</si>
  <si>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</si>
  <si>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</si>
  <si>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</si>
  <si>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</si>
  <si>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</si>
  <si>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</si>
  <si>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</si>
  <si>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</si>
  <si>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</si>
  <si>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</si>
  <si>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</si>
  <si>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</si>
  <si>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</si>
  <si>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</si>
  <si>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</si>
  <si>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</si>
  <si>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</si>
  <si>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</si>
  <si>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</si>
  <si>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</si>
  <si>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</si>
  <si>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</si>
  <si>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</si>
  <si>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</si>
  <si>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</si>
  <si>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</si>
  <si>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</si>
  <si>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</si>
  <si>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</si>
  <si>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</si>
  <si>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</si>
  <si>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</si>
  <si>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</si>
  <si>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</si>
  <si>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</si>
  <si>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</si>
  <si>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</si>
  <si>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</si>
  <si>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</si>
  <si>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</si>
  <si>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</si>
  <si>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</si>
  <si>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</si>
  <si>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</si>
  <si>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</si>
  <si>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</si>
  <si>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</si>
  <si>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</si>
  <si>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</si>
  <si>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</si>
  <si>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</si>
  <si>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</si>
  <si>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</si>
  <si>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</si>
  <si>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</si>
  <si>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</si>
  <si>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</si>
  <si>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</si>
  <si>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</si>
  <si>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</si>
  <si>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</si>
  <si>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</si>
  <si>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</si>
  <si>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</si>
  <si>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</si>
  <si>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</si>
  <si>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</si>
  <si>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</si>
  <si>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</si>
  <si>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</si>
  <si>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</si>
  <si>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</si>
  <si>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</si>
  <si>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</si>
  <si>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</si>
  <si>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</si>
  <si>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</si>
  <si>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</si>
  <si>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</si>
  <si>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</si>
  <si>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</si>
  <si>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</si>
  <si>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</si>
  <si>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</si>
  <si>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</si>
  <si>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</si>
  <si>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</si>
  <si>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</si>
  <si>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</si>
  <si>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</si>
  <si>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</si>
  <si>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</si>
  <si>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</si>
  <si>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</si>
  <si>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</si>
  <si>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</si>
  <si>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</si>
  <si>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</si>
  <si>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</si>
  <si>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</si>
  <si>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</si>
  <si>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</si>
  <si>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</si>
  <si>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</si>
  <si>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</si>
  <si>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</si>
  <si>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</si>
  <si>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</si>
  <si>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</si>
  <si>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</si>
  <si>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</si>
  <si>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</si>
  <si>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</si>
  <si>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</si>
  <si>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</si>
  <si>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</si>
  <si>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</si>
  <si>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</si>
  <si>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</si>
  <si>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</si>
  <si>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</si>
  <si>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</si>
  <si>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</si>
  <si>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</si>
  <si>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</si>
  <si>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</si>
  <si>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</si>
  <si>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</si>
  <si>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</si>
  <si>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</si>
  <si>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</si>
  <si>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</si>
  <si>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</si>
  <si>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</si>
  <si>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</si>
  <si>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</si>
  <si>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</si>
  <si>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</si>
  <si>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</si>
  <si>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</si>
  <si>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</si>
  <si>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</si>
  <si>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</si>
  <si>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</si>
  <si>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</si>
  <si>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</si>
  <si>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</si>
  <si>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</si>
  <si>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</si>
  <si>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</si>
  <si>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</si>
  <si>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</si>
  <si>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</si>
  <si>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</si>
  <si>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</si>
  <si>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</si>
  <si>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</si>
  <si>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</si>
  <si>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</si>
  <si>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</si>
  <si>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</si>
  <si>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</si>
  <si>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</si>
  <si>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</si>
  <si>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</si>
  <si>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</si>
  <si>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</si>
  <si>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</si>
  <si>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</si>
  <si>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</si>
  <si>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</si>
  <si>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</si>
  <si>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</si>
  <si>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</si>
  <si>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</si>
  <si>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</si>
  <si>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</si>
  <si>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</si>
  <si>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</si>
  <si>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</si>
  <si>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</si>
  <si>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</si>
  <si>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</si>
  <si>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</si>
  <si>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</si>
  <si>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</si>
  <si>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</si>
  <si>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</si>
  <si>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</si>
  <si>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</si>
  <si>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</si>
  <si>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</si>
  <si>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</si>
  <si>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</si>
  <si>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</si>
  <si>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</si>
  <si>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</si>
  <si>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</si>
  <si>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</si>
  <si>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</si>
  <si>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</si>
  <si>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</si>
  <si>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</si>
  <si>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</si>
  <si>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</si>
  <si>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</si>
  <si>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</si>
  <si>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</si>
  <si>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</si>
  <si>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</si>
  <si>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</si>
  <si>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</si>
  <si>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</si>
  <si>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</si>
  <si>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</si>
  <si>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</si>
  <si>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</si>
  <si>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</si>
  <si>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</si>
  <si>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</si>
  <si>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</si>
  <si>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</si>
  <si>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</si>
  <si>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</si>
  <si>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</si>
  <si>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</si>
  <si>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</si>
  <si>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</si>
  <si>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</si>
  <si>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</si>
  <si>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</si>
  <si>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</si>
  <si>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</si>
  <si>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</si>
  <si>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</si>
  <si>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</si>
  <si>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</si>
  <si>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</si>
  <si>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</si>
  <si>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</si>
  <si>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</si>
  <si>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</si>
  <si>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</si>
  <si>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</si>
  <si>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</si>
  <si>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</si>
  <si>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</si>
  <si>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</si>
  <si>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</si>
  <si>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</si>
  <si>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</si>
  <si>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</si>
  <si>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</si>
  <si>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</si>
  <si>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</si>
  <si>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</si>
  <si>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</si>
  <si>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</si>
  <si>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</si>
  <si>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</si>
  <si>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</si>
  <si>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</si>
  <si>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</si>
  <si>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</si>
  <si>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</si>
  <si>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</si>
  <si>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</si>
  <si>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</si>
  <si>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</si>
  <si>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</si>
  <si>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</si>
  <si>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</si>
  <si>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</si>
  <si>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</si>
  <si>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</si>
  <si>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</si>
  <si>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</si>
  <si>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</si>
  <si>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</si>
  <si>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</si>
  <si>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</si>
  <si>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</si>
  <si>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</si>
  <si>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</si>
  <si>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</si>
  <si>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</si>
  <si>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</si>
  <si>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</si>
  <si>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</si>
  <si>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</si>
  <si>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</si>
  <si>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</si>
  <si>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</si>
  <si>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</si>
  <si>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</si>
  <si>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</si>
  <si>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</si>
  <si>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</si>
  <si>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</si>
  <si>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</si>
  <si>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</si>
  <si>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</si>
  <si>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</si>
  <si>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</si>
  <si>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</si>
  <si>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</si>
  <si>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</si>
  <si>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</si>
  <si>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</si>
  <si>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</si>
  <si>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</si>
  <si>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</si>
  <si>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</si>
  <si>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</si>
  <si>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</si>
  <si>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</si>
  <si>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</si>
  <si>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</si>
  <si>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</si>
  <si>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</si>
  <si>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</si>
  <si>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</si>
  <si>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</si>
  <si>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</si>
  <si>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</si>
  <si>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</si>
  <si>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</si>
  <si>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</si>
  <si>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</si>
  <si>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</si>
  <si>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</si>
  <si>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</si>
  <si>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</si>
  <si>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</si>
  <si>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</si>
  <si>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</si>
  <si>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</si>
  <si>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</si>
  <si>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</si>
  <si>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</si>
  <si>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</si>
  <si>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</si>
  <si>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</si>
  <si>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</si>
  <si>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</si>
  <si>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</si>
  <si>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</si>
  <si>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</si>
  <si>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</si>
  <si>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</si>
  <si>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</si>
  <si>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</si>
  <si>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</si>
  <si>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</si>
  <si>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</si>
  <si>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</si>
  <si>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</si>
  <si>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</si>
  <si>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</si>
  <si>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</si>
  <si>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</si>
  <si>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</si>
  <si>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</si>
  <si>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</si>
  <si>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</si>
  <si>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</si>
  <si>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</si>
  <si>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</si>
  <si>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</si>
  <si>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</si>
  <si>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</si>
  <si>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</si>
  <si>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</si>
  <si>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</si>
  <si>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</si>
  <si>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</si>
  <si>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</si>
  <si>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</si>
  <si>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</si>
  <si>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</si>
  <si>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</si>
  <si>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</si>
  <si>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</si>
  <si>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</si>
  <si>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</si>
  <si>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</si>
  <si>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</si>
  <si>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</si>
  <si>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</si>
  <si>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</si>
  <si>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</si>
  <si>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</si>
  <si>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</si>
  <si>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</si>
  <si>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</si>
  <si>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</si>
  <si>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</si>
  <si>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</si>
  <si>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</si>
  <si>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</si>
  <si>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</si>
  <si>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</si>
  <si>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</si>
  <si>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</si>
  <si>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</si>
  <si>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</si>
  <si>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</si>
  <si>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</si>
  <si>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</si>
  <si>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</si>
  <si>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</si>
  <si>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</si>
  <si>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</si>
  <si>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</si>
  <si>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</si>
  <si>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</si>
  <si>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</si>
  <si>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</si>
  <si>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</si>
  <si>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</si>
  <si>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</si>
  <si>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</si>
  <si>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</si>
  <si>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</si>
  <si>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</si>
  <si>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</si>
  <si>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</si>
  <si>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</si>
  <si>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</si>
  <si>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</si>
  <si>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</si>
  <si>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</si>
  <si>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</si>
  <si>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</si>
  <si>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</si>
  <si>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</si>
  <si>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</si>
  <si>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</si>
  <si>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</si>
  <si>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</si>
  <si>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</si>
  <si>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</si>
  <si>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</si>
  <si>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</si>
  <si>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</si>
  <si>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</si>
  <si>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</si>
  <si>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</si>
  <si>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</si>
  <si>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</si>
  <si>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</si>
  <si>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</si>
  <si>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</si>
  <si>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</si>
  <si>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</si>
  <si>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</si>
  <si>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</si>
  <si>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</si>
  <si>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</si>
  <si>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</si>
  <si>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</si>
  <si>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</si>
  <si>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</si>
  <si>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</si>
  <si>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</si>
  <si>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</si>
  <si>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</si>
  <si>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</si>
  <si>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</si>
  <si>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</si>
  <si>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</si>
  <si>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</si>
  <si>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</si>
  <si>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</si>
  <si>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</si>
  <si>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</si>
  <si>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</si>
  <si>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</si>
  <si>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</si>
  <si>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</si>
  <si>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</si>
  <si>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</si>
  <si>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</si>
  <si>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</si>
  <si>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</si>
  <si>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</si>
  <si>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</si>
  <si>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</si>
  <si>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</si>
  <si>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</si>
  <si>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</si>
  <si>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</si>
  <si>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</si>
  <si>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</si>
  <si>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</si>
  <si>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</si>
  <si>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</si>
  <si>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</si>
  <si>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</si>
  <si>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</si>
  <si>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</si>
  <si>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</si>
  <si>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</si>
  <si>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</si>
  <si>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</si>
  <si>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</si>
  <si>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</si>
  <si>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</si>
  <si>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</si>
  <si>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</si>
  <si>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</si>
  <si>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</si>
  <si>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</si>
  <si>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</si>
  <si>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</si>
  <si>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</si>
  <si>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</si>
  <si>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</si>
  <si>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</si>
  <si>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</si>
  <si>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</si>
  <si>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</si>
  <si>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</si>
  <si>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</si>
  <si>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</si>
  <si>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</si>
  <si>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</si>
  <si>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</si>
  <si>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</si>
  <si>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</si>
  <si>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</si>
  <si>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</si>
  <si>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</si>
  <si>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</si>
  <si>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</si>
  <si>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</si>
  <si>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</si>
  <si>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</si>
  <si>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</si>
  <si>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</si>
  <si>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</si>
  <si>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</si>
  <si>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</si>
  <si>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</si>
  <si>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</si>
  <si>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</si>
  <si>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</si>
  <si>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</si>
  <si>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</si>
  <si>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</si>
  <si>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</si>
  <si>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</si>
  <si>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</si>
  <si>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</si>
  <si>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</si>
  <si>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</si>
  <si>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</si>
  <si>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</si>
  <si>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</si>
  <si>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</si>
  <si>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</si>
  <si>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</si>
  <si>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</si>
  <si>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</si>
  <si>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</si>
  <si>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</si>
  <si>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</si>
  <si>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</si>
  <si>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</si>
  <si>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</si>
  <si>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</si>
  <si>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</si>
  <si>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</si>
  <si>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</si>
  <si>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</si>
  <si>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</si>
  <si>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</si>
  <si>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</si>
  <si>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</si>
  <si>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</si>
  <si>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</si>
  <si>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</si>
  <si>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</si>
  <si>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</si>
  <si>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</si>
  <si>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</si>
  <si>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</si>
  <si>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</si>
  <si>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</si>
  <si>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</si>
  <si>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</si>
  <si>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</si>
  <si>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</si>
  <si>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</si>
  <si>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</si>
  <si>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</si>
  <si>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</si>
  <si>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</si>
  <si>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</si>
  <si>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</si>
  <si>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</si>
  <si>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</si>
  <si>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</si>
  <si>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</si>
  <si>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</si>
  <si>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</si>
  <si>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</si>
  <si>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</si>
  <si>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</si>
  <si>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</si>
  <si>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</si>
  <si>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</si>
  <si>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</si>
  <si>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</si>
  <si>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</si>
  <si>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</si>
  <si>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</si>
  <si>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</si>
  <si>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</si>
  <si>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</si>
  <si>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</si>
  <si>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</si>
  <si>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</si>
  <si>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</si>
  <si>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</si>
  <si>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</si>
  <si>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</si>
  <si>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</si>
  <si>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</si>
  <si>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</si>
  <si>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</si>
  <si>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</si>
  <si>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</si>
  <si>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</si>
  <si>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</si>
  <si>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</si>
  <si>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</si>
  <si>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</si>
  <si>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</si>
  <si>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</si>
  <si>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</si>
  <si>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</si>
  <si>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</si>
  <si>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</si>
  <si>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</si>
  <si>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</si>
  <si>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</si>
  <si>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</si>
  <si>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</si>
  <si>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</si>
  <si>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</si>
  <si>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</si>
  <si>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</si>
  <si>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</si>
  <si>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</si>
  <si>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</si>
  <si>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</si>
  <si>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</si>
  <si>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</si>
  <si>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</si>
  <si>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</si>
  <si>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</si>
  <si>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</si>
  <si>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</si>
  <si>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</si>
  <si>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</si>
  <si>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</si>
  <si>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</si>
  <si>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</si>
  <si>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</si>
  <si>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</si>
  <si>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</si>
  <si>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</si>
  <si>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</si>
  <si>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</si>
  <si>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</si>
  <si>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</si>
  <si>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</si>
  <si>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</si>
  <si>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</si>
  <si>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</si>
  <si>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</si>
  <si>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</si>
  <si>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</si>
  <si>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</si>
  <si>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</si>
  <si>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</si>
  <si>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</si>
  <si>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</si>
  <si>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</si>
  <si>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</si>
  <si>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</si>
  <si>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</si>
  <si>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</si>
  <si>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</si>
  <si>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</si>
  <si>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</si>
  <si>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</si>
  <si>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</si>
  <si>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</si>
  <si>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</si>
  <si>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</si>
  <si>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</si>
  <si>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</si>
  <si>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</si>
  <si>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</si>
  <si>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</si>
  <si>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</si>
  <si>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</si>
  <si>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</si>
  <si>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</si>
  <si>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</si>
  <si>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</si>
  <si>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</si>
  <si>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</si>
  <si>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</si>
  <si>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</si>
  <si>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</si>
  <si>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</si>
  <si>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</si>
  <si>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</si>
  <si>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</si>
  <si>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</si>
  <si>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</si>
  <si>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</si>
  <si>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</si>
  <si>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</si>
  <si>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</si>
  <si>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</si>
  <si>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</si>
  <si>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</si>
  <si>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</si>
  <si>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</si>
  <si>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</si>
  <si>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</si>
  <si>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</si>
  <si>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</si>
  <si>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</si>
  <si>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</si>
  <si>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</si>
  <si>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</si>
  <si>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</si>
  <si>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</si>
  <si>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</si>
  <si>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</si>
  <si>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</si>
  <si>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</si>
  <si>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</si>
  <si>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</si>
  <si>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</si>
  <si>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</si>
  <si>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</si>
  <si>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</si>
  <si>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</si>
  <si>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</si>
  <si>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</si>
  <si>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</si>
  <si>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</si>
  <si>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</si>
  <si>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</si>
  <si>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</si>
  <si>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</si>
  <si>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</si>
  <si>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</si>
  <si>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</si>
  <si>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</si>
  <si>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</si>
  <si>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</si>
  <si>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</si>
  <si>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</si>
  <si>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</si>
  <si>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</si>
  <si>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</si>
  <si>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</si>
  <si>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</si>
  <si>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</si>
  <si>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</si>
  <si>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</si>
  <si>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</si>
  <si>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</si>
  <si>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</si>
  <si>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</si>
  <si>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</si>
  <si>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</si>
  <si>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</si>
  <si>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</si>
  <si>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</si>
  <si>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</si>
  <si>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</si>
  <si>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</si>
  <si>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</si>
  <si>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</si>
  <si>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</si>
  <si>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</si>
  <si>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</si>
  <si>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</si>
  <si>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</si>
  <si>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</si>
  <si>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</si>
  <si>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</si>
  <si>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</si>
  <si>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</si>
  <si>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</si>
  <si>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</si>
  <si>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</si>
  <si>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</si>
  <si>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</si>
  <si>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</si>
  <si>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</si>
  <si>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</si>
  <si>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</si>
  <si>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</si>
  <si>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</si>
  <si>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</si>
  <si>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</si>
  <si>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</si>
  <si>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</si>
  <si>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</si>
  <si>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</si>
  <si>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</si>
  <si>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</si>
  <si>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</si>
  <si>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</si>
  <si>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</si>
  <si>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</si>
  <si>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</si>
  <si>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</si>
  <si>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</si>
  <si>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</si>
  <si>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</si>
  <si>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</si>
  <si>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</si>
  <si>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</si>
  <si>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</si>
  <si>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</si>
  <si>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</si>
  <si>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</si>
  <si>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</si>
  <si>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</si>
  <si>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</si>
  <si>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</si>
  <si>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</si>
  <si>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</si>
  <si>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</si>
  <si>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</si>
  <si>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</si>
  <si>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</si>
  <si>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</si>
  <si>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</si>
  <si>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</si>
  <si>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</si>
  <si>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</si>
  <si>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</si>
  <si>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</si>
  <si>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</si>
  <si>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</si>
  <si>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</si>
  <si>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</si>
  <si>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</si>
  <si>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</si>
  <si>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</si>
  <si>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</si>
  <si>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</si>
  <si>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</si>
  <si>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</si>
  <si>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</si>
  <si>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</si>
  <si>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</si>
  <si>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</si>
  <si>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</si>
  <si>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</si>
  <si>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</si>
  <si>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</si>
  <si>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</si>
  <si>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</si>
  <si>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</si>
  <si>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</si>
  <si>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</si>
  <si>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</si>
  <si>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</si>
  <si>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</si>
  <si>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</si>
  <si>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</si>
  <si>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</si>
  <si>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</si>
  <si>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</si>
  <si>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</si>
  <si>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</si>
  <si>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</si>
  <si>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</si>
  <si>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</si>
  <si>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</si>
  <si>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</si>
  <si>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</si>
  <si>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</si>
  <si>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</si>
  <si>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</si>
  <si>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</si>
  <si>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</si>
  <si>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</si>
  <si>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</si>
  <si>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</si>
  <si>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</si>
  <si>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</si>
  <si>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</si>
  <si>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</si>
  <si>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</si>
  <si>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</si>
  <si>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</si>
  <si>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</si>
  <si>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</si>
  <si>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</si>
  <si>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</si>
  <si>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</si>
  <si>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</si>
  <si>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</si>
  <si>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</si>
  <si>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</si>
  <si>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</si>
  <si>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</si>
  <si>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</si>
  <si>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</si>
  <si>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</si>
  <si>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</si>
  <si>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</si>
  <si>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</si>
  <si>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</si>
  <si>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</si>
  <si>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</si>
  <si>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</si>
  <si>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</si>
  <si>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</si>
  <si>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</si>
  <si>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</si>
  <si>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</si>
  <si>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</si>
  <si>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</si>
  <si>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</si>
  <si>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</si>
  <si>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</si>
  <si>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</si>
  <si>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</si>
  <si>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</si>
  <si>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</si>
  <si>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</si>
  <si>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</si>
  <si>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</si>
  <si>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</si>
  <si>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</si>
  <si>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</si>
  <si>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</si>
  <si>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</si>
  <si>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</si>
  <si>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</si>
  <si>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</si>
  <si>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</si>
  <si>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</si>
  <si>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</si>
  <si>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</si>
  <si>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</si>
  <si>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</si>
  <si>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</si>
  <si>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</si>
  <si>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</si>
  <si>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</si>
  <si>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</si>
  <si>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</si>
  <si>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</si>
  <si>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</si>
  <si>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</si>
  <si>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</si>
  <si>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</si>
  <si>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</si>
  <si>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</si>
  <si>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</si>
  <si>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</si>
  <si>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</si>
  <si>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</si>
  <si>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</si>
  <si>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</si>
  <si>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</si>
  <si>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</si>
  <si>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</si>
  <si>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</si>
  <si>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</si>
  <si>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</si>
  <si>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</si>
  <si>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</si>
  <si>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</si>
  <si>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</si>
  <si>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</si>
  <si>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</si>
  <si>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</si>
  <si>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</si>
  <si>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</si>
  <si>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</si>
  <si>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</si>
  <si>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</si>
  <si>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</si>
  <si>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</si>
  <si>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</si>
  <si>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</si>
  <si>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</si>
  <si>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</si>
  <si>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</si>
  <si>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</si>
  <si>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</si>
  <si>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</si>
  <si>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</si>
  <si>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</si>
  <si>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</si>
  <si>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</si>
  <si>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</si>
  <si>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</si>
  <si>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</si>
  <si>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</si>
  <si>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</si>
  <si>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</si>
  <si>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</si>
  <si>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</si>
  <si>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</si>
  <si>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</si>
  <si>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</si>
  <si>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</si>
  <si>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</si>
  <si>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</si>
  <si>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</si>
  <si>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</si>
  <si>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</si>
  <si>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</si>
  <si>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</si>
  <si>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</si>
  <si>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</si>
  <si>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</si>
  <si>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</si>
  <si>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</si>
  <si>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</si>
  <si>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</si>
  <si>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</si>
  <si>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</si>
  <si>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</si>
  <si>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</si>
  <si>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</si>
  <si>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</si>
  <si>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</si>
  <si>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</si>
  <si>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</si>
  <si>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</si>
  <si>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</si>
  <si>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</si>
  <si>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</si>
  <si>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</si>
  <si>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</si>
  <si>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</si>
  <si>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</si>
  <si>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</si>
  <si>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</si>
  <si>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</si>
  <si>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</si>
  <si>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</si>
  <si>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</si>
  <si>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</si>
  <si>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</si>
  <si>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</si>
  <si>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</si>
  <si>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</si>
  <si>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</si>
  <si>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</si>
  <si>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</si>
  <si>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</si>
  <si>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</si>
  <si>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</si>
  <si>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</si>
  <si>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</si>
  <si>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</si>
  <si>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</si>
  <si>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</si>
  <si>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</si>
  <si>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</si>
  <si>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</si>
  <si>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</si>
  <si>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</si>
  <si>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</si>
  <si>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</si>
  <si>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</si>
  <si>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</si>
  <si>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</si>
  <si>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</si>
  <si>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</si>
  <si>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</si>
  <si>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</si>
  <si>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</si>
  <si>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</si>
  <si>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</si>
  <si>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</si>
  <si>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</si>
  <si>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</si>
  <si>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</si>
  <si>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</si>
  <si>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</si>
  <si>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</si>
  <si>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</si>
  <si>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</si>
  <si>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</si>
  <si>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</si>
  <si>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</si>
  <si>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</si>
  <si>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</si>
  <si>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</si>
  <si>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</si>
  <si>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</si>
  <si>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</si>
  <si>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</si>
  <si>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</si>
  <si>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</si>
  <si>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</si>
  <si>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</si>
  <si>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</si>
  <si>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</si>
  <si>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</si>
  <si>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</si>
  <si>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</si>
  <si>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</si>
  <si>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</si>
  <si>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</si>
  <si>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</si>
  <si>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</si>
  <si>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</si>
  <si>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</si>
  <si>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</si>
  <si>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</si>
  <si>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</si>
  <si>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</si>
  <si>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</si>
  <si>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</si>
  <si>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</si>
  <si>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</si>
  <si>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</si>
  <si>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</si>
  <si>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</si>
  <si>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</si>
  <si>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</si>
  <si>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</si>
  <si>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</si>
  <si>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</si>
  <si>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</si>
  <si>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</si>
  <si>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</si>
  <si>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</si>
  <si>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</si>
  <si>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</si>
  <si>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</si>
  <si>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</si>
  <si>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</si>
  <si>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</si>
  <si>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</si>
  <si>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</si>
  <si>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</si>
  <si>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</si>
  <si>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</si>
  <si>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</si>
  <si>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</si>
  <si>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</si>
  <si>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</si>
  <si>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</si>
  <si>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</si>
  <si>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</si>
  <si>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</si>
  <si>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</si>
  <si>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</si>
  <si>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</si>
  <si>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</si>
  <si>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</si>
  <si>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</si>
  <si>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</si>
  <si>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</si>
  <si>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</si>
  <si>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</si>
  <si>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</si>
  <si>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</si>
  <si>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</si>
  <si>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</si>
  <si>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</si>
  <si>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</si>
  <si>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</si>
  <si>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</si>
  <si>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</si>
  <si>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</si>
  <si>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</si>
  <si>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</si>
  <si>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</si>
  <si>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</si>
  <si>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</si>
  <si>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</si>
  <si>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</si>
  <si>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</si>
  <si>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</si>
  <si>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</si>
  <si>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</si>
  <si>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</si>
  <si>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</si>
  <si>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</si>
  <si>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</si>
  <si>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</si>
  <si>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</si>
  <si>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</si>
  <si>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</si>
  <si>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</si>
  <si>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</si>
  <si>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</si>
  <si>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</si>
  <si>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</si>
  <si>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</si>
  <si>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</si>
  <si>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</si>
  <si>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</si>
  <si>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</si>
  <si>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</si>
  <si>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</si>
  <si>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</si>
  <si>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</si>
  <si>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</si>
  <si>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</si>
  <si>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</si>
  <si>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</si>
  <si>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</si>
  <si>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</si>
  <si>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</si>
  <si>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</si>
  <si>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</si>
  <si>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</si>
  <si>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</si>
  <si>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</si>
  <si>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</si>
  <si>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</si>
  <si>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</si>
  <si>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</si>
  <si>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</si>
  <si>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</si>
  <si>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</si>
  <si>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</si>
  <si>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</si>
  <si>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</si>
  <si>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</si>
  <si>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</si>
  <si>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</si>
  <si>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</si>
  <si>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</si>
  <si>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</si>
  <si>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</si>
  <si>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</si>
  <si>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</si>
  <si>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</si>
  <si>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</si>
  <si>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</si>
  <si>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</si>
  <si>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</si>
  <si>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</si>
  <si>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</si>
  <si>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</si>
  <si>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</si>
  <si>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</si>
  <si>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</si>
  <si>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</si>
  <si>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</si>
  <si>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</si>
  <si>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</si>
  <si>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</si>
  <si>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</si>
  <si>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</si>
  <si>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</si>
  <si>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</si>
  <si>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</si>
  <si>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</si>
  <si>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</si>
  <si>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</si>
  <si>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</si>
  <si>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</si>
  <si>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</si>
  <si>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</si>
  <si>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</si>
  <si>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</si>
  <si>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</si>
  <si>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</si>
  <si>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</si>
  <si>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</si>
  <si>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</si>
  <si>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</si>
  <si>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</si>
  <si>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</si>
  <si>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</si>
  <si>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</si>
  <si>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</si>
  <si>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</si>
  <si>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</si>
  <si>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</si>
  <si>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</si>
  <si>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</si>
  <si>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</si>
  <si>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</si>
  <si>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</si>
  <si>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</si>
  <si>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</si>
  <si>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</si>
  <si>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</si>
  <si>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</si>
  <si>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</si>
  <si>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</si>
  <si>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</si>
  <si>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</si>
  <si>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</si>
  <si>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</si>
  <si>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</si>
  <si>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</si>
  <si>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</si>
  <si>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</si>
  <si>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</si>
  <si>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</si>
  <si>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</si>
  <si>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</si>
  <si>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</si>
  <si>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</si>
  <si>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</si>
  <si>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</si>
  <si>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</si>
  <si>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</si>
  <si>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</si>
  <si>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</si>
  <si>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</si>
  <si>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</si>
  <si>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</si>
  <si>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</si>
  <si>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</si>
  <si>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</si>
  <si>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</si>
  <si>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</si>
  <si>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</si>
  <si>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</si>
  <si>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</si>
  <si>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</si>
  <si>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</si>
  <si>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</si>
  <si>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</si>
  <si>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</si>
  <si>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</si>
  <si>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</si>
  <si>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</si>
  <si>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</si>
  <si>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</si>
  <si>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</si>
  <si>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</si>
  <si>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</si>
  <si>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</si>
  <si>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</si>
  <si>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</si>
  <si>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</si>
  <si>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</si>
  <si>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</si>
  <si>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</si>
  <si>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</si>
  <si>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</si>
  <si>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</si>
  <si>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</si>
  <si>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</si>
  <si>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</si>
  <si>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</si>
  <si>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</si>
  <si>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</si>
  <si>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</si>
  <si>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</si>
  <si>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</si>
  <si>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</si>
  <si>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</si>
  <si>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</si>
  <si>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</si>
  <si>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</si>
  <si>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</si>
  <si>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</si>
  <si>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</si>
  <si>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</si>
  <si>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</si>
  <si>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</si>
  <si>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</si>
  <si>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</si>
  <si>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</si>
  <si>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</si>
  <si>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</si>
  <si>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</si>
  <si>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</si>
  <si>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</si>
  <si>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</si>
  <si>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</si>
  <si>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</si>
  <si>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</si>
  <si>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</si>
  <si>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</si>
  <si>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</si>
  <si>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</si>
  <si>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</si>
  <si>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</si>
  <si>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</si>
  <si>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</si>
  <si>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</si>
  <si>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</si>
  <si>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</si>
  <si>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</si>
  <si>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</si>
  <si>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</si>
  <si>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</si>
  <si>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</si>
  <si>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</si>
  <si>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</si>
  <si>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</si>
  <si>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</si>
  <si>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</si>
  <si>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</si>
  <si>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</si>
  <si>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</si>
  <si>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</si>
  <si>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</si>
  <si>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</si>
  <si>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</si>
  <si>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</si>
  <si>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</si>
  <si>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</si>
  <si>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</si>
  <si>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</si>
  <si>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</si>
  <si>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</si>
  <si>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</si>
  <si>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</si>
  <si>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</si>
  <si>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</si>
  <si>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</si>
  <si>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</si>
  <si>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</si>
  <si>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</si>
  <si>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</si>
  <si>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</si>
  <si>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</si>
  <si>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</si>
  <si>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</si>
  <si>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</si>
  <si>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</si>
  <si>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</si>
  <si>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</si>
  <si>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</si>
  <si>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</si>
  <si>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</si>
  <si>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</si>
  <si>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</si>
  <si>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</si>
  <si>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</si>
  <si>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</si>
  <si>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</si>
  <si>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</si>
  <si>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</si>
  <si>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</si>
  <si>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</si>
  <si>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</si>
  <si>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</si>
  <si>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</si>
  <si>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</si>
  <si>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</si>
  <si>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</si>
  <si>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</si>
  <si>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</si>
  <si>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</si>
  <si>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</si>
  <si>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</si>
  <si>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</si>
  <si>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</si>
  <si>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</si>
  <si>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</si>
  <si>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</si>
  <si>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</si>
  <si>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</si>
  <si>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</si>
  <si>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</si>
  <si>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</si>
  <si>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</si>
  <si>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</si>
  <si>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</si>
  <si>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</si>
  <si>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</si>
  <si>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</si>
  <si>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</si>
  <si>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</si>
  <si>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</si>
  <si>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</si>
  <si>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</si>
  <si>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</si>
  <si>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</si>
  <si>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</si>
  <si>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</si>
  <si>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</si>
  <si>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</si>
  <si>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</si>
  <si>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</si>
  <si>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</si>
  <si>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</si>
  <si>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</si>
  <si>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</si>
  <si>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</si>
  <si>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</si>
  <si>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</si>
  <si>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</si>
  <si>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</si>
  <si>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</si>
  <si>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</si>
  <si>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</si>
  <si>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</si>
  <si>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</si>
  <si>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</si>
  <si>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</si>
  <si>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</si>
  <si>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</si>
  <si>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</si>
  <si>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</si>
  <si>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</si>
  <si>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</si>
  <si>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</si>
  <si>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</si>
  <si>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</si>
  <si>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</si>
  <si>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</si>
  <si>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</si>
  <si>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</si>
  <si>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</si>
  <si>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</si>
  <si>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</si>
  <si>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</si>
  <si>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</si>
  <si>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</si>
  <si>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</si>
  <si>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</si>
  <si>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</si>
  <si>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</si>
  <si>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</si>
  <si>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</si>
  <si>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</si>
  <si>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</si>
  <si>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</si>
  <si>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</si>
  <si>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</si>
  <si>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</si>
  <si>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</si>
  <si>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</si>
  <si>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</si>
  <si>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</si>
  <si>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</si>
  <si>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</si>
  <si>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</si>
  <si>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</si>
  <si>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</si>
  <si>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</si>
  <si>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</si>
  <si>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</si>
  <si>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</si>
  <si>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</si>
  <si>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</si>
  <si>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</si>
  <si>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</si>
  <si>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</si>
  <si>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</si>
  <si>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</si>
  <si>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</si>
  <si>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</si>
  <si>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</si>
  <si>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</si>
  <si>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</si>
  <si>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</si>
  <si>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</si>
  <si>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</si>
  <si>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</si>
  <si>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</si>
  <si>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</si>
  <si>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</si>
  <si>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</si>
  <si>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</si>
  <si>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</si>
  <si>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</si>
  <si>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</si>
  <si>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</si>
  <si>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</si>
  <si>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</si>
  <si>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</si>
  <si>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</si>
  <si>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</si>
  <si>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</si>
  <si>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</si>
  <si>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</si>
  <si>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</si>
  <si>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</si>
  <si>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</si>
  <si>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</si>
  <si>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</si>
  <si>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</si>
  <si>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</si>
  <si>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</si>
  <si>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</si>
  <si>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</si>
  <si>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</si>
  <si>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</si>
  <si>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</si>
  <si>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</si>
  <si>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</si>
  <si>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</si>
  <si>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</si>
  <si>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</si>
  <si>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</si>
  <si>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</si>
  <si>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</si>
  <si>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</si>
  <si>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</si>
  <si>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</si>
  <si>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</si>
  <si>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</si>
  <si>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</si>
  <si>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</si>
  <si>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</si>
  <si>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</si>
  <si>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</si>
  <si>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</si>
  <si>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</si>
  <si>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</si>
  <si>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</si>
  <si>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</si>
  <si>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</si>
  <si>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</si>
  <si>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</si>
  <si>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</si>
  <si>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</si>
  <si>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</si>
  <si>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</si>
  <si>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</si>
  <si>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</si>
  <si>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</si>
  <si>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</si>
  <si>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</si>
  <si>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</si>
  <si>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</si>
  <si>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</si>
  <si>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</si>
  <si>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</si>
  <si>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</si>
  <si>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</si>
  <si>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</si>
  <si>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</si>
  <si>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</si>
  <si>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</si>
  <si>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</si>
  <si>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</si>
  <si>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</si>
  <si>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</si>
  <si>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</si>
  <si>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</si>
  <si>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</si>
  <si>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</si>
  <si>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</si>
  <si>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</si>
  <si>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</si>
  <si>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</si>
  <si>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</si>
  <si>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</si>
  <si>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</si>
  <si>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</si>
  <si>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</si>
  <si>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</si>
  <si>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</si>
  <si>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</si>
  <si>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</si>
  <si>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</si>
  <si>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</si>
  <si>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</si>
  <si>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</si>
  <si>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</si>
  <si>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</si>
  <si>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</si>
  <si>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</si>
  <si>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</si>
  <si>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</si>
  <si>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</si>
  <si>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</si>
  <si>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</si>
  <si>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</si>
  <si>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</si>
  <si>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</si>
  <si>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</si>
  <si>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</si>
  <si>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</si>
  <si>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</si>
  <si>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</si>
  <si>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</si>
  <si>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</si>
  <si>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</si>
  <si>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</si>
  <si>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</si>
  <si>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</si>
  <si>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</si>
  <si>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</si>
  <si>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</si>
  <si>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</si>
  <si>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</si>
  <si>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</si>
  <si>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</si>
  <si>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</si>
  <si>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</si>
  <si>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</si>
  <si>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</si>
  <si>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</si>
  <si>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</si>
  <si>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</si>
  <si>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</si>
  <si>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</si>
  <si>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</si>
  <si>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</si>
  <si>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</si>
  <si>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</si>
  <si>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</si>
  <si>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</si>
  <si>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</si>
  <si>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</si>
  <si>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</si>
  <si>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</si>
  <si>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</si>
  <si>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</si>
  <si>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</si>
  <si>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</si>
  <si>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</si>
  <si>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</si>
  <si>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</si>
  <si>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</si>
  <si>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</si>
  <si>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</si>
  <si>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</si>
  <si>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</si>
  <si>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</si>
  <si>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</si>
  <si>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</si>
  <si>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</si>
  <si>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</si>
  <si>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</si>
  <si>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</si>
  <si>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</si>
  <si>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</si>
  <si>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</si>
  <si>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</si>
  <si>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</si>
  <si>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</si>
  <si>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</si>
  <si>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</si>
  <si>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</si>
  <si>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</si>
  <si>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</si>
  <si>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</si>
  <si>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</si>
  <si>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</si>
  <si>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</si>
  <si>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</si>
  <si>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</si>
  <si>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</si>
  <si>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</si>
  <si>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</si>
  <si>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</si>
  <si>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</si>
  <si>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</si>
  <si>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</si>
  <si>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</si>
  <si>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</si>
  <si>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</si>
  <si>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</si>
  <si>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</si>
  <si>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</si>
  <si>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</si>
  <si>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</si>
  <si>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</si>
  <si>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</si>
  <si>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</si>
  <si>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</si>
  <si>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</si>
  <si>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</si>
  <si>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</si>
  <si>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</si>
  <si>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</si>
  <si>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</si>
  <si>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</si>
  <si>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</si>
  <si>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</si>
  <si>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</si>
  <si>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</si>
  <si>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</si>
  <si>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</si>
  <si>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</si>
  <si>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</si>
  <si>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</si>
  <si>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</si>
  <si>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</si>
  <si>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</si>
  <si>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</si>
  <si>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</si>
  <si>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</si>
  <si>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</si>
  <si>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</si>
  <si>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</si>
  <si>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</si>
  <si>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</si>
  <si>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</si>
  <si>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</si>
  <si>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</si>
  <si>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</si>
  <si>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</si>
  <si>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</si>
  <si>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</si>
  <si>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</si>
  <si>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</si>
  <si>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</si>
  <si>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</si>
  <si>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</si>
  <si>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</si>
  <si>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</si>
  <si>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</si>
  <si>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</si>
  <si>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</si>
  <si>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</si>
  <si>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</si>
  <si>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</si>
  <si>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</si>
  <si>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</si>
  <si>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</si>
  <si>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</si>
  <si>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</si>
  <si>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</si>
  <si>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</si>
  <si>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</si>
  <si>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</si>
  <si>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</si>
  <si>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</si>
  <si>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</si>
  <si>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</si>
  <si>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</si>
  <si>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</si>
  <si>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</si>
  <si>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</si>
  <si>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</si>
  <si>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</si>
  <si>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</si>
  <si>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</si>
  <si>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</si>
  <si>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</si>
  <si>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</si>
  <si>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</si>
  <si>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</si>
  <si>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</si>
  <si>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</si>
  <si>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</si>
  <si>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</si>
  <si>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</si>
  <si>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</si>
  <si>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</si>
  <si>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</si>
  <si>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</si>
  <si>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</si>
  <si>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</si>
  <si>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</si>
  <si>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</si>
  <si>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</si>
  <si>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</si>
  <si>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</si>
  <si>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</si>
  <si>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</si>
  <si>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</si>
  <si>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</si>
  <si>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</si>
  <si>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</si>
  <si>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</si>
  <si>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</si>
  <si>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</si>
  <si>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</si>
  <si>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</si>
  <si>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</si>
  <si>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</si>
  <si>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</si>
  <si>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</si>
  <si>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</si>
  <si>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</si>
  <si>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</si>
  <si>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</si>
  <si>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</si>
  <si>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</si>
  <si>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</si>
  <si>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</si>
  <si>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</si>
  <si>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</si>
  <si>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</si>
  <si>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</si>
  <si>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</si>
  <si>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</si>
  <si>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</si>
  <si>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</si>
  <si>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</si>
  <si>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</si>
  <si>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</si>
  <si>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</si>
  <si>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</si>
  <si>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</si>
  <si>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</si>
  <si>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</si>
  <si>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</si>
  <si>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</si>
  <si>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</si>
  <si>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</si>
  <si>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</si>
  <si>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</si>
  <si>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</si>
  <si>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</si>
  <si>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</si>
  <si>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</si>
  <si>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</si>
  <si>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</si>
  <si>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</si>
  <si>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</si>
  <si>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</si>
  <si>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</si>
  <si>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</si>
  <si>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</si>
  <si>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</si>
  <si>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</si>
  <si>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</si>
  <si>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</si>
  <si>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</si>
  <si>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</si>
  <si>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</si>
  <si>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</si>
  <si>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</si>
  <si>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</si>
  <si>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</si>
  <si>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</si>
  <si>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</si>
  <si>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</si>
  <si>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</si>
  <si>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</si>
  <si>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</si>
  <si>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</si>
  <si>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</si>
  <si>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</si>
  <si>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</si>
  <si>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</si>
  <si>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</si>
  <si>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</si>
  <si>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</si>
  <si>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</si>
  <si>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</si>
  <si>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</si>
  <si>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</si>
  <si>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</si>
  <si>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</si>
  <si>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</si>
  <si>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</si>
  <si>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</si>
  <si>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</si>
  <si>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</si>
  <si>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</si>
  <si>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</si>
  <si>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</si>
  <si>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</si>
  <si>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</si>
  <si>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</si>
  <si>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</si>
  <si>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</si>
  <si>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</si>
  <si>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</si>
  <si>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</si>
  <si>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</si>
  <si>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</si>
  <si>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</si>
  <si>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</si>
  <si>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</si>
  <si>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</si>
  <si>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</si>
  <si>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</si>
  <si>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</si>
  <si>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</si>
  <si>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</si>
  <si>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</si>
  <si>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</si>
  <si>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</si>
  <si>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</si>
  <si>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</si>
  <si>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</si>
  <si>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</si>
  <si>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</si>
  <si>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</si>
  <si>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</si>
  <si>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</si>
  <si>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</si>
  <si>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</si>
  <si>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</si>
  <si>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</si>
  <si>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</si>
  <si>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</si>
  <si>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</si>
  <si>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</si>
  <si>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</si>
  <si>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</si>
  <si>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</si>
  <si>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</si>
  <si>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</si>
  <si>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</si>
  <si>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</si>
  <si>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</si>
  <si>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</si>
  <si>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</si>
  <si>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</si>
  <si>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</si>
  <si>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</si>
  <si>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</si>
  <si>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</si>
  <si>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</si>
  <si>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</si>
  <si>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</si>
  <si>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</si>
  <si>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</si>
  <si>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</si>
  <si>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</si>
  <si>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</si>
  <si>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</si>
  <si>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</si>
  <si>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</si>
  <si>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</si>
  <si>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</si>
  <si>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</si>
  <si>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</si>
  <si>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</si>
  <si>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</si>
  <si>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</si>
  <si>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</si>
  <si>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</si>
  <si>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</si>
  <si>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</si>
  <si>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</si>
  <si>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</si>
  <si>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</si>
  <si>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</si>
  <si>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</si>
  <si>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</si>
  <si>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</si>
  <si>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</si>
  <si>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</si>
  <si>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</si>
  <si>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</si>
  <si>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</si>
  <si>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</si>
  <si>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</si>
  <si>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</si>
  <si>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</si>
  <si>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</si>
  <si>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</si>
  <si>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</si>
  <si>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</si>
  <si>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</si>
  <si>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</si>
  <si>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</si>
  <si>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</si>
  <si>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</si>
  <si>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</si>
  <si>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</si>
  <si>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</si>
  <si>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</si>
  <si>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</si>
  <si>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</si>
  <si>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</si>
  <si>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</si>
  <si>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</si>
  <si>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</si>
  <si>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</si>
  <si>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</si>
  <si>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</si>
  <si>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</si>
  <si>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</si>
  <si>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</si>
  <si>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</si>
  <si>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</si>
  <si>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</si>
  <si>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</si>
  <si>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</si>
  <si>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</si>
  <si>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</si>
  <si>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</si>
  <si>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</si>
  <si>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</si>
  <si>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</si>
  <si>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</si>
  <si>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</si>
  <si>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</si>
  <si>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</si>
  <si>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</si>
  <si>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</si>
  <si>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</si>
  <si>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</si>
  <si>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</si>
  <si>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</si>
  <si>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</si>
  <si>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</si>
  <si>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</si>
  <si>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</si>
  <si>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</si>
  <si>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</si>
  <si>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</si>
  <si>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</si>
  <si>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</si>
  <si>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</si>
  <si>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</si>
  <si>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</si>
  <si>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</si>
  <si>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</si>
  <si>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</si>
  <si>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</si>
  <si>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</si>
  <si>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</si>
  <si>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</si>
  <si>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</si>
  <si>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</si>
  <si>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</si>
  <si>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</si>
  <si>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</si>
  <si>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</si>
  <si>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</si>
  <si>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</si>
  <si>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</si>
  <si>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</si>
  <si>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</si>
  <si>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</si>
  <si>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</si>
  <si>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</si>
  <si>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</si>
  <si>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</si>
  <si>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</si>
  <si>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</si>
  <si>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</si>
  <si>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</si>
  <si>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</si>
  <si>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</si>
  <si>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</si>
  <si>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</si>
  <si>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</si>
  <si>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</si>
  <si>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</si>
  <si>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</si>
  <si>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</si>
  <si>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</si>
  <si>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</si>
  <si>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</si>
  <si>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</si>
  <si>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</si>
  <si>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</si>
  <si>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</si>
  <si>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</si>
  <si>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</si>
  <si>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</si>
  <si>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PCM-20251004-00001957</t>
  </si>
  <si>
    <t>Team at gate now and trying for access</t>
  </si>
  <si>
    <t>PCM-20251004-00002050</t>
  </si>
  <si>
    <t>team on way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</si>
  <si>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</si>
  <si>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</si>
  <si>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</si>
  <si>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</si>
  <si>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</si>
  <si>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</si>
  <si>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</si>
  <si>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</si>
  <si>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</si>
  <si>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</si>
  <si>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</si>
  <si>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</si>
  <si>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</si>
  <si>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</si>
  <si>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</si>
  <si>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</si>
  <si>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</si>
  <si>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</si>
  <si>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</si>
  <si>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</si>
  <si>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</si>
  <si>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</si>
  <si>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</si>
  <si>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</si>
  <si>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</si>
  <si>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</si>
  <si>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</si>
  <si>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</si>
  <si>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</si>
  <si>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</si>
  <si>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</si>
  <si>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</si>
  <si>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</si>
  <si>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</si>
  <si>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</si>
  <si>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</si>
  <si>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</si>
  <si>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</si>
  <si>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</si>
  <si>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</si>
  <si>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</si>
  <si>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</si>
  <si>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</si>
  <si>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</si>
  <si>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</si>
  <si>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</si>
  <si>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</si>
  <si>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</si>
  <si>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</si>
  <si>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</si>
  <si>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</si>
  <si>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</si>
  <si>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</si>
  <si>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</si>
  <si>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</si>
  <si>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</si>
  <si>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</si>
  <si>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</si>
  <si>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</si>
  <si>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</si>
  <si>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</si>
  <si>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</si>
  <si>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</si>
  <si>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</si>
  <si>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</si>
  <si>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</si>
  <si>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</si>
  <si>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</si>
  <si>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</si>
  <si>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</si>
  <si>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</si>
  <si>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</si>
  <si>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</si>
  <si>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</si>
  <si>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</si>
  <si>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</si>
  <si>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</si>
  <si>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</si>
  <si>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</si>
  <si>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</si>
  <si>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</si>
  <si>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</si>
  <si>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</si>
  <si>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</si>
  <si>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</si>
  <si>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</si>
  <si>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</si>
  <si>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</si>
  <si>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</si>
  <si>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</si>
  <si>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</si>
  <si>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</si>
  <si>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</si>
  <si>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</si>
  <si>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</si>
  <si>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 xml:space="preserve"> PCM-20251004-00001937 </t>
  </si>
  <si>
    <t>haw2424</t>
  </si>
  <si>
    <t>60 MIN</t>
  </si>
  <si>
    <t xml:space="preserve"> PCM-20251004-00001950 </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</si>
  <si>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</si>
  <si>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</si>
  <si>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</si>
  <si>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</si>
  <si>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</si>
  <si>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</si>
  <si>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</si>
  <si>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</si>
  <si>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</si>
  <si>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</si>
  <si>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</si>
  <si>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</si>
  <si>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</si>
  <si>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</si>
  <si>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PCM-20251004-00001993</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</si>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</sst>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6">
    <sortCondition ref="H1:H3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3" totalsRowShown="0" headerRowDxfId="15" dataDxfId="14" headerRowBorderDxfId="12" tableBorderDxfId="13">
  <autoFilter ref="A1:L30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6"/>
  <sheetViews>
    <sheetView tabSelected="1"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272.03360578703723</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17117</v>
      </c>
      <c r="E3" s="77" t="s">
        <v>38964</v>
      </c>
      <c r="F3" s="90">
        <v>45934.925173611111</v>
      </c>
      <c r="G3" s="80">
        <f ca="1">IFERROR(NOW()-F3,"")</f>
        <v>5.6858101852412801E-2</v>
      </c>
      <c r="H3" s="90">
        <v>45934.920312499999</v>
      </c>
      <c r="I3" s="73" t="str">
        <f>IFERROR(VLOOKUP(D3,DB!A:F,6,0),"")</f>
        <v>Generator-SG</v>
      </c>
      <c r="J3" s="73" t="str">
        <f>IFERROR(VLOOKUP(D3,DB!A:G,7,0),"")</f>
        <v>Good</v>
      </c>
      <c r="K3" s="81" t="s">
        <v>38967</v>
      </c>
      <c r="L3" s="79" t="str">
        <f>IFERROR(VLOOKUP(D3,DB!A:I,9,0),"")</f>
        <v>Latis</v>
      </c>
    </row>
    <row r="4" spans="1:12" ht="15" customHeight="1">
      <c r="A4" s="76" t="s">
        <v>38968</v>
      </c>
      <c r="B4" s="73" t="str">
        <f>IFERROR(VLOOKUP(D4,DB!A:K,11,0),"")</f>
        <v>R1</v>
      </c>
      <c r="C4" s="73">
        <v>1</v>
      </c>
      <c r="D4" s="93" t="s">
        <v>9486</v>
      </c>
      <c r="E4" s="77" t="s">
        <v>38964</v>
      </c>
      <c r="F4" s="90">
        <v>45934.97552083333</v>
      </c>
      <c r="G4" s="80">
        <f ca="1">IFERROR(NOW()-F4,"")</f>
        <v>6.510879633424338E-3</v>
      </c>
      <c r="H4" s="90">
        <v>45934.970590277779</v>
      </c>
      <c r="I4" s="73" t="str">
        <f>IFERROR(VLOOKUP(D4,DB!A:F,6,0),"")</f>
        <v>SCECO</v>
      </c>
      <c r="J4" s="73" t="str">
        <f>IFERROR(VLOOKUP(D4,DB!A:G,7,0),"")</f>
        <v>Vandalized</v>
      </c>
      <c r="K4" s="81" t="s">
        <v>38969</v>
      </c>
      <c r="L4" s="79" t="str">
        <f>IFERROR(VLOOKUP(D4,DB!A:I,9,0),"")</f>
        <v>Latis</v>
      </c>
    </row>
    <row r="5" spans="1:12" ht="15" customHeight="1">
      <c r="A5" s="63"/>
      <c r="B5" s="73" t="str">
        <f>IFERROR(VLOOKUP(D5,DB!A:K,11,0),"")</f>
        <v/>
      </c>
      <c r="C5" s="64"/>
      <c r="D5" s="64"/>
      <c r="E5" s="65"/>
      <c r="F5" s="66"/>
      <c r="G5" s="67">
        <f ca="1">IFERROR(NOW()-F5,"")</f>
        <v>45934.982031712963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45934.982031712963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45934.982031712963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45934.982031712963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45934.982031712963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45934.982031712963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45934.982031712963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45934.982031712963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45934.982031712963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45934.982031712963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45934.982031712963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45934.982031712963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45934.982031712963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45934.982031712963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45934.982031712963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45934.982031712963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45934.982031712963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45934.982031712963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45934.982031712963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45934.982031712963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45934.982031712963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45934.982031712963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45934.982031712963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45934.982031712963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45934.982031712963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45934.982031712963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45934.982031712963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45934.982031712963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45934.982031712963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45934.982031712963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45934.982031712963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45934.982031712963</v>
      </c>
      <c r="H36" s="68"/>
      <c r="I36" s="73" t="str">
        <f>IFERROR(VLOOKUP(D36,DB!A:F,6,0),"")</f>
        <v/>
      </c>
      <c r="J36" s="73" t="str">
        <f>IFERROR(VLOOKUP(D36,DB!A:G,7,0),"")</f>
        <v/>
      </c>
      <c r="K36" s="69"/>
      <c r="L36" s="70" t="str">
        <f>IFERROR(VLOOKUP(D36,DB!A:I,9,0),"")</f>
        <v/>
      </c>
    </row>
  </sheetData>
  <customSheetViews>
    <customSheetView guid="{F6042A99-DD27-4453-835D-0834D95730CC}" filter="1" showAutoFilter="1">
      <pageMargins left="0" right="0" top="0" bottom="0" header="0" footer="0"/>
      <autoFilter ref="B1:M1" xr:uid="{6D5C967C-A75A-425E-BD6B-E33A0726292C}"/>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topLeftCell="C1"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243.33024930555257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128.25494837963197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109.9821937500019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45934.982031712963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45934.982031712963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45934.982031712963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45934.982031712963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45934.982031712963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45934.982031712963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45934.982031712963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45934.982031712963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45934.982031712963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45934.982031712963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45934.982031712963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45934.982031712963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45934.982031712963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45934.982031712963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45934.982031712963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45934.982031712963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45934.982031712963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45934.982031712963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45934.982031712963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45934.982031712963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45934.982031712963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45934.982031712963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45934.982031712963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45934.982031712963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45934.982031712963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45934.982031712963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45934.982031712963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45934.982031712963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45934.982031712963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45934.982031712963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45934.982031712963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45934.982031712963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45934.982031712963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45934.982031712963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45934.982031712963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45934.982031712963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45934.982031712963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45934.982031712963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45934.982031712963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45934.982031712963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45934.982031712963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45934.982031712963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45934.982031712963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45934.982031712963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45934.982031712963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45934.982031712963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45934.982031712963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45934.982031712963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45934.982031712963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45934.982031712963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45934.982031712963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45934.982031712963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45934.982031712963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45934.982031712963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45934.982031712963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45934.982031712963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45934.982031712963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45934.982031712963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45934.982031712963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45934.982031712963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45934.982031712963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45934.982031712963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45934.982031712963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45934.982031712963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45934.982031712963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45934.982031712963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45934.982031712963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45934.982031712963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45934.982031712963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45934.982031712963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45934.982031712963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45934.982031712963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45934.982031712963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45934.982031712963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45934.982031712963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45934.982031712963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45934.982031712963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45934.982031712963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45934.982031712963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45934.982031712963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45934.982031712963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45934.982031712963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45934.982031712963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45934.982031712963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45934.982031712963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45934.982031712963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45934.982031712963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45934.982031712963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45934.982031712963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45934.982031712963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45934.982031712963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45934.982031712963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45934.982031712963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45934.982031712963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45934.982031712963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45934.982031712963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45934.982031712963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45934.982031712963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45934.982031712963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45934.982031712963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45934.982031712963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45934.982031712963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45934.982031712963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45934.982031712963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45934.982031712963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45934.982031712963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45934.982031712963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45934.982031712963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45934.982031712963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45934.982031712963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45934.982031712963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45934.982031712963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45934.982031712963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45934.982031712963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45934.982031712963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45934.982031712963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45934.982031712963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45934.982031712963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45934.982031712963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45934.982031712963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45934.982031712963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45934.982031712963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45934.982031712963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45934.982031712963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45934.982031712963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45934.982031712963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45934.982031712963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45934.982031712963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45934.982031712963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45934.982031712963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45934.982031712963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45934.982031712963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45934.982031712963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45934.982031712963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45934.982031712963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45934.982031712963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45934.982031712963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45934.982031712963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45934.982031712963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45934.982031712963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45934.982031712963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45934.982031712963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45934.982031712963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45934.982031712963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45934.982031712963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45934.982031712963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45934.982031712963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45934.982031712963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45934.982031712963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45934.982031712963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45934.982031712963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45934.982031712963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45934.982031712963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45934.982031712963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45934.982031712963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45934.982031712963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45934.982031712963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45934.982031712963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45934.982031712963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45934.982031712963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45934.982031712963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45934.982031712963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45934.982031712963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45934.982031712963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45934.982031712963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45934.982031712963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45934.982031712963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45934.982031712963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45934.982031712963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45934.982031712963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45934.982031712963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45934.982031712963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45934.982031712963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45934.982031712963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45934.982031712963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45934.982031712963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45934.982031712963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45934.982031712963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45934.982031712963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45934.982031712963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45934.982031712963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45934.982031712963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45934.982031712963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45934.982031712963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45934.982031712963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45934.982031712963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45934.982031712963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45934.982031712963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45934.982031712963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45934.982031712963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45934.982031712963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45934.982031712963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45934.982031712963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45934.982031712963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45934.982031712963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45934.982031712963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45934.982031712963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45934.982031712963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45934.982031712963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45934.982031712963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45934.982031712963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45934.982031712963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45934.982031712963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45934.982031712963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45934.982031712963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45934.982031712963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45934.982031712963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45934.982031712963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45934.982031712963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45934.982031712963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45934.982031712963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45934.982031712963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45934.982031712963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45934.982031712963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45934.982031712963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45934.982031712963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45934.982031712963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45934.982031712963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45934.982031712963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45934.982031712963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45934.982031712963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45934.982031712963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45934.982031712963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45934.982031712963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45934.982031712963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45934.982031712963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45934.982031712963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45934.982031712963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45934.982031712963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45934.982031712963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45934.982031712963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45934.982031712963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45934.982031712963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45934.982031712963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45934.982031712963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45934.982031712963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45934.982031712963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45934.982031712963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45934.982031712963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45934.982031712963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45934.982031712963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45934.982031712963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45934.982031712963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45934.982031712963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45934.982031712963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45934.982031712963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45934.982031712963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45934.982031712963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45934.982031712963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45934.982031712963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45934.982031712963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45934.982031712963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45934.982031712963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45934.982031712963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45934.982031712963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45934.982031712963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45934.982031712963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45934.982031712963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45934.982031712963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45934.982031712963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45934.982031712963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45934.982031712963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45934.982031712963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45934.982031712963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45934.982031712963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45934.982031712963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45934.982031712963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45934.982031712963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45934.982031712963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45934.982031712963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45934.982031712963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45934.982031712963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45934.982031712963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45934.982031712963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45934.982031712963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45934.982031712963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45934.982031712963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45934.982031712963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45934.982031712963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45934.982031712963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45934.982031712963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45934.982031712963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45934.982031712963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45934.982031712963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45934.982031712963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45934.982031712963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45934.982031712963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45934.982031712963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45934.982031712963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45934.982031712963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45934.982031712963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45934.982031712963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45934.982031712963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45934.982031712963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45934.982031712963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45934.982031712963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45934.982031712963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45934.982031712963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45934.982031712963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45934.982031712963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45934.982031712963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45934.982031712963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45934.982031712963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45934.982031712963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45934.982031712963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45934.982031712963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45934.982031712963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45934.982031712963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45934.982031712963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45934.982031712963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45934.982031712963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45934.982031712963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45934.982031712963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45934.982031712963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45934.982031712963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45934.982031712963</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45934.982031712963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45934.982031712963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45934.982031712963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45934.982031712963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45934.982031712963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45934.982031712963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45934.982031712963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45934.982031712963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45934.982031712963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45934.982031712963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45934.982031712963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45934.982031712963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45934.982031712963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45934.982031712963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45934.982031712963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45934.982031712963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45934.982031712963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45934.982031712963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45934.982031712963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45934.982031712963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45934.982031712963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45934.982031712963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45934.982031712963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45934.982031712963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45934.982031712963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45934.982031712963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45934.982031712963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45934.982031712963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45934.982031712963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45934.982031712963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45934.982031712963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45934.982031712963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45934.982031712963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45934.982031712963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45934.982031712963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45934.982031712963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45934.982031712963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45934.982031712963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45934.982031712963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45934.982031712963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45934.982031712963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45934.982031712963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45934.982031712963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45934.982031712963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45934.982031712963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45934.982031712963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45934.982031712963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45934.982031712963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45934.982031712963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45934.982031712963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45934.982031712963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45934.982031712963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45934.982031712963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45934.982031712963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45934.982031712963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45934.982031712963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45934.982031712963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45934.982031712963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45934.982031712963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45934.982031712963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45934.982031712963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45934.982031712963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45934.982031712963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45934.982031712963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45934.982031712963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45934.982031712963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45934.982031712963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45934.982031712963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45934.982031712963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45934.982031712963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45934.982031712963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45934.982031712963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45934.982031712963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45934.982031712963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45934.982031712963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45934.982031712963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45934.982031712963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45934.982031712963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45934.982031712963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45934.982031712963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45934.982031712963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45934.982031712963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45934.982031712963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45934.982031712963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45934.982031712963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45934.982031712963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45934.982031712963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45934.982031712963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45934.982031712963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45934.982031712963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45934.982031712963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45934.982031712963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45934.982031712963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45934.982031712963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45934.982031712963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45934.982031712963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45934.982031712963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45934.982031712963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45934.982031712963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45934.982031712963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45934.982031712963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45934.982031712963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45934.982031712963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45934.982031712963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45934.982031712963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45934.982031712963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45934.982031712963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45934.982031712963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45934.982031712963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45934.982031712963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45934.982031712963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45934.982031712963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45934.982031712963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45934.982031712963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45934.982031712963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45934.982031712963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45934.982031712963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45934.982031712963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45934.982031712963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45934.982031712963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45934.982031712963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45934.982031712963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45934.982031712963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45934.982031712963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45934.982031712963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45934.982031712963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45934.982031712963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45934.982031712963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45934.982031712963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45934.982031712963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45934.982031712963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45934.982031712963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45934.982031712963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45934.982031712963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45934.982031712963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45934.982031712963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45934.982031712963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45934.982031712963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45934.982031712963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45934.982031712963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45934.982031712963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45934.982031712963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45934.982031712963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45934.982031712963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45934.982031712963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45934.982031712963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45934.982031712963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45934.982031712963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45934.982031712963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45934.982031712963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45934.982031712963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45934.982031712963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45934.982031712963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45934.982031712963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45934.982031712963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45934.982031712963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45934.982031712963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45934.982031712963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45934.982031712963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45934.982031712963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45934.982031712963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45934.982031712963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45934.982031712963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45934.982031712963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45934.982031712963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45934.982031712963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45934.982031712963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45934.982031712963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45934.982031712963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45934.982031712963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45934.982031712963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45934.982031712963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45934.982031712963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45934.982031712963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45934.982031712963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45934.982031712963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45934.982031712963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45934.982031712963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45934.982031712963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45934.982031712963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45934.982031712963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45934.982031712963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45934.982031712963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45934.982031712963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45934.982031712963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45934.982031712963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45934.982031712963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45934.982031712963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45934.982031712963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45934.982031712963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45934.982031712963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45934.982031712963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45934.982031712963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45934.982031712963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45934.982031712963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45934.982031712963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45934.982031712963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45934.982031712963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45934.982031712963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45934.982031712963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45934.982031712963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45934.982031712963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45934.982031712963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45934.982031712963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45934.982031712963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45934.982031712963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45934.982031712963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45934.982031712963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45934.982031712963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45934.982031712963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45934.982031712963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45934.982031712963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45934.982031712963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45934.982031712963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45934.982031712963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45934.982031712963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45934.982031712963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45934.982031712963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45934.982031712963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45934.982031712963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45934.982031712963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45934.982031712963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45934.982031712963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45934.982031712963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45934.982031712963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45934.982031712963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45934.982031712963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45934.982031712963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45934.982031712963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45934.982031712963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45934.982031712963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45934.982031712963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45934.982031712963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45934.982031712963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45934.982031712963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45934.982031712963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45934.982031712963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45934.982031712963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45934.982031712963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45934.982031712963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45934.982031712963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45934.982031712963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45934.982031712963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45934.982031712963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45934.982031712963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45934.982031712963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45934.982031712963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45934.982031712963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45934.982031712963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45934.982031712963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45934.982031712963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45934.982031712963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45934.982031712963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45934.982031712963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45934.982031712963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45934.982031712963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45934.982031712963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45934.982031712963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45934.982031712963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45934.982031712963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45934.982031712963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45934.982031712963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45934.982031712963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45934.982031712963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45934.982031712963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45934.982031712963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45934.982031712963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45934.982031712963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45934.982031712963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45934.982031712963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45934.982031712963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45934.982031712963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45934.982031712963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45934.982031712963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45934.982031712963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45934.982031712963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45934.982031712963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45934.982031712963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45934.982031712963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45934.982031712963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45934.982031712963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45934.982031712963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45934.982031712963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45934.982031712963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45934.982031712963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45934.982031712963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45934.982031712963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45934.982031712963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45934.982031712963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45934.982031712963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45934.982031712963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45934.982031712963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45934.982031712963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45934.982031712963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45934.982031712963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45934.982031712963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45934.982031712963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45934.982031712963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45934.982031712963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45934.982031712963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45934.982031712963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45934.982031712963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45934.982031712963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45934.982031712963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45934.982031712963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45934.982031712963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45934.982031712963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45934.982031712963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45934.982031712963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45934.982031712963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45934.982031712963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45934.982031712963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45934.982031712963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45934.982031712963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45934.982031712963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45934.982031712963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45934.982031712963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45934.982031712963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45934.982031712963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45934.982031712963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45934.982031712963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45934.982031712963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45934.982031712963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45934.982031712963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45934.982031712963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45934.982031712963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45934.982031712963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45934.982031712963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45934.982031712963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45934.982031712963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45934.982031712963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45934.982031712963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45934.982031712963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45934.982031712963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45934.982031712963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45934.982031712963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45934.982031712963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45934.982031712963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45934.982031712963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45934.982031712963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45934.982031712963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45934.982031712963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45934.982031712963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45934.982031712963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45934.982031712963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45934.982031712963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45934.982031712963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45934.982031712963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45934.982031712963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45934.982031712963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45934.982031712963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45934.982031712963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45934.982031712963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45934.982031712963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45934.982031712963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45934.982031712963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45934.982031712963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45934.982031712963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45934.982031712963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45934.982031712963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45934.982031712963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45934.982031712963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45934.982031712963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45934.982031712963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45934.982031712963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45934.982031712963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45934.982031712963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45934.982031712963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45934.982031712963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45934.982031712963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45934.982031712963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45934.982031712963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45934.982031712963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45934.982031712963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45934.982031712963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45934.982031712963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45934.982031712963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45934.982031712963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45934.982031712963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45934.982031712963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45934.982031712963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45934.982031712963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45934.982031712963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45934.982031712963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45934.982031712963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45934.982031712963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45934.982031712963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45934.982031712963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45934.982031712963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45934.982031712963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45934.982031712963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45934.982031712963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45934.982031712963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45934.982031712963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45934.982031712963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45934.982031712963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45934.982031712963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45934.982031712963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45934.982031712963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45934.982031712963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45934.982031712963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45934.982031712963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45934.982031712963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45934.982031712963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45934.982031712963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45934.982031712963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45934.982031712963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45934.982031712963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45934.982031712963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45934.982031712963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45934.982031712963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45934.982031712963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45934.982031712963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45934.982031712963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45934.982031712963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45934.982031712963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45934.982031712963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45934.982031712963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45934.982031712963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45934.982031712963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45934.982031712963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45934.982031712963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45934.982031712963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45934.982031712963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45934.982031712963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45934.982031712963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45934.982031712963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45934.982031712963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45934.982031712963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45934.982031712963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45934.982031712963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45934.982031712963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45934.982031712963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45934.982031712963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45934.982031712963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45934.982031712963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45934.982031712963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45934.982031712963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45934.982031712963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45934.982031712963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45934.982031712963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45934.982031712963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45934.982031712963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45934.982031712963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45934.982031712963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45934.982031712963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45934.982031712963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45934.982031712963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45934.982031712963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45934.982031712963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45934.982031712963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45934.982031712963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45934.982031712963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45934.982031712963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45934.982031712963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45934.982031712963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45934.982031712963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45934.982031712963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45934.982031712963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45934.982031712963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45934.982031712963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45934.982031712963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45934.982031712963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45934.982031712963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45934.982031712963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45934.982031712963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45934.982031712963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45934.982031712963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45934.982031712963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45934.982031712963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45934.982031712963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45934.982031712963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45934.982031712963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45934.982031712963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45934.982031712963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45934.982031712963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45934.982031712963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45934.982031712963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45934.982031712963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45934.982031712963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45934.982031712963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45934.982031712963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45934.982031712963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45934.982031712963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45934.982031712963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45934.982031712963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45934.982031712963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45934.982031712963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45934.982031712963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45934.982031712963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45934.982031712963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45934.982031712963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45934.982031712963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45934.982031712963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45934.982031712963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45934.982031712963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45934.982031712963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45934.982031712963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45934.982031712963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45934.982031712963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45934.982031712963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45934.982031712963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45934.982031712963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45934.982031712963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45934.982031712963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45934.982031712963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45934.982031712963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45934.982031712963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45934.982031712963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45934.982031712963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45934.982031712963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45934.982031712963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45934.982031712963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45934.982031712963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45934.982031712963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45934.982031712963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45934.982031712963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45934.982031712963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45934.982031712963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45934.982031712963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45934.982031712963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45934.982031712963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45934.982031712963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45934.982031712963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45934.982031712963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45934.982031712963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45934.982031712963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45934.982031712963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45934.982031712963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45934.982031712963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45934.982031712963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45934.982031712963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45934.982031712963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45934.982031712963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45934.982031712963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45934.982031712963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45934.982031712963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45934.982031712963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45934.982031712963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45934.982031712963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45934.982031712963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45934.982031712963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45934.982031712963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45934.982031712963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45934.982031712963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45934.982031712963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45934.982031712963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45934.982031712963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45934.982031712963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45934.982031712963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45934.982031712963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45934.982031712963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45934.982031712963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45934.982031712963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45934.982031712963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45934.982031712963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45934.982031712963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45934.982031712963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45934.982031712963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45934.982031712963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45934.982031712963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45934.982031712963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45934.982031712963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45934.982031712963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45934.982031712963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45934.982031712963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45934.982031712963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45934.982031712963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45934.982031712963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45934.982031712963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45934.982031712963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45934.982031712963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45934.982031712963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45934.982031712963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45934.982031712963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45934.982031712963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45934.982031712963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45934.982031712963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45934.982031712963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45934.982031712963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45934.982031712963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45934.982031712963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45934.982031712963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45934.982031712963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45934.982031712963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45934.982031712963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45934.982031712963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45934.982031712963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45934.982031712963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45934.982031712963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45934.982031712963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45934.982031712963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45934.982031712963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45934.982031712963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45934.982031712963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45934.982031712963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45934.982031712963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45934.982031712963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45934.982031712963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45934.982031712963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45934.982031712963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45934.982031712963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45934.982031712963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45934.982031712963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45934.982031712963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45934.982031712963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45934.982031712963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45934.982031712963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45934.982031712963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45934.982031712963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45934.982031712963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45934.982031712963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45934.982031712963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45934.982031712963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45934.982031712963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45934.982031712963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45934.982031712963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45934.982031712963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45934.982031712963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45934.982031712963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45934.982031712963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45934.982031712963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45934.982031712963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45934.982031712963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45934.982031712963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45934.982031712963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45934.982031712963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45934.982031712963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45934.982031712963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45934.982031712963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45934.982031712963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45934.982031712963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45934.982031712963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45934.982031712963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45934.982031712963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45934.982031712963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45934.982031712963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45934.982031712963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45934.982031712963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45934.982031712963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45934.982031712963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45934.982031712963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45934.982031712963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45934.982031712963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45934.982031712963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45934.982031712963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45934.982031712963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45934.982031712963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45934.982031712963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45934.982031712963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45934.982031712963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45934.982031712963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45934.982031712963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45934.982031712963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45934.982031712963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45934.982031712963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45934.982031712963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45934.982031712963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45934.982031712963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45934.982031712963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45934.982031712963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45934.982031712963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45934.982031712963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45934.982031712963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45934.982031712963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45934.982031712963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45934.982031712963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45934.982031712963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45934.982031712963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45934.982031712963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45934.982031712963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45934.982031712963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45934.982031712963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45934.982031712963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45934.982031712963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45934.982031712963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45934.982031712963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45934.982031712963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45934.982031712963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45934.982031712963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45934.982031712963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45934.982031712963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45934.982031712963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45934.982031712963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45934.982031712963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45934.982031712963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45934.982031712963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45934.982031712963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45934.982031712963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45934.982031712963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45934.982031712963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45934.982031712963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45934.982031712963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45934.982031712963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45934.982031712963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45934.982031712963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45934.982031712963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45934.982031712963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45934.982031712963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45934.982031712963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45934.982031712963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45934.982031712963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45934.982031712963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45934.982031712963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45934.982031712963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45934.982031712963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45934.982031712963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45934.982031712963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45934.982031712963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45934.982031712963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45934.982031712963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45934.982031712963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45934.982031712963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45934.982031712963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45934.982031712963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45934.982031712963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45934.982031712963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45934.982031712963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45934.982031712963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45934.982031712963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45934.982031712963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45934.982031712963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45934.982031712963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45934.982031712963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45934.982031712963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45934.982031712963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45934.982031712963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45934.982031712963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45934.982031712963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45934.982031712963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45934.982031712963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45934.982031712963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45934.982031712963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45934.982031712963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45934.982031712963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45934.982031712963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45934.982031712963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45934.982031712963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45934.982031712963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45934.982031712963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45934.982031712963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45934.982031712963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45934.982031712963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45934.982031712963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45934.982031712963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45934.982031712963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45934.982031712963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45934.982031712963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45934.982031712963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45934.982031712963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45934.982031712963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45934.982031712963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45934.982031712963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45934.982031712963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45934.982031712963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45934.982031712963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45934.982031712963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45934.982031712963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45934.982031712963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45934.982031712963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45934.982031712963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45934.982031712963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45934.982031712963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45934.982031712963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45934.982031712963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45934.982031712963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45934.982031712963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45934.982031712963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45934.982031712963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45934.982031712963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45934.982031712963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45934.982031712963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45934.982031712963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45934.982031712963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45934.982031712963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45934.982031712963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45934.982031712963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45934.982031712963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45934.982031712963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45934.982031712963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45934.982031712963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45934.982031712963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45934.982031712963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45934.982031712963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45934.982031712963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45934.982031712963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45934.982031712963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45934.982031712963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45934.982031712963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45934.982031712963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45934.982031712963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45934.982031712963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45934.982031712963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45934.982031712963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45934.982031712963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45934.982031712963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45934.982031712963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45934.982031712963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45934.982031712963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45934.982031712963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45934.982031712963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45934.982031712963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45934.982031712963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45934.982031712963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45934.982031712963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45934.982031712963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45934.982031712963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45934.982031712963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45934.982031712963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45934.982031712963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45934.982031712963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45934.982031712963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45934.982031712963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45934.982031712963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45934.982031712963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45934.982031712963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45934.982031712963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45934.982031712963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45934.982031712963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45934.982031712963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45934.982031712963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45934.982031712963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45934.982031712963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45934.982031712963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45934.982031712963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45934.982031712963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45934.982031712963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45934.982031712963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45934.982031712963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45934.982031712963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45934.982031712963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45934.982031712963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45934.982031712963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45934.982031712963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45934.982031712963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45934.982031712963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45934.982031712963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45934.982031712963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45934.982031712963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45934.982031712963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45934.982031712963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45934.982031712963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45934.982031712963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45934.982031712963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45934.982031712963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45934.982031712963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45934.982031712963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45934.982031712963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45934.982031712963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45934.982031712963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45934.982031712963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45934.982031712963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45934.982031712963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45934.982031712963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45934.982031712963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45934.982031712963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45934.982031712963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45934.982031712963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45934.982031712963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45934.982031712963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45934.982031712963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45934.982031712963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45934.982031712963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45934.982031712963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45934.982031712963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45934.982031712963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45934.982031712963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45934.982031712963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45934.982031712963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45934.982031712963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45934.982031712963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45934.982031712963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45934.982031712963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45934.982031712963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45934.982031712963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45934.982031712963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45934.982031712963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45934.982031712963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45934.982031712963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45934.982031712963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45934.982031712963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45934.982031712963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45934.982031712963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45934.982031712963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45934.982031712963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45934.982031712963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45934.982031712963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45934.982031712963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45934.982031712963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45934.982031712963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45934.982031712963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45934.982031712963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45934.982031712963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45934.982031712963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45934.982031712963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45934.982031712963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45934.982031712963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45934.982031712963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45934.982031712963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45934.982031712963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45934.982031712963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45934.982031712963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45934.982031712963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45934.982031712963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45934.982031712963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45934.982031712963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45934.982031712963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45934.982031712963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45934.982031712963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45934.982031712963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45934.982031712963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45934.982031712963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45934.982031712963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45934.982031712963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45934.982031712963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45934.982031712963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45934.982031712963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45934.982031712963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45934.982031712963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45934.982031712963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45934.982031712963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45934.982031712963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45934.982031712963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45934.982031712963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45934.982031712963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45934.982031712963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45934.982031712963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45934.982031712963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45934.982031712963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45934.982031712963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45934.982031712963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45934.982031712963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45934.982031712963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45934.982031712963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45934.982031712963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45934.982031712963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45934.982031712963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45934.982031712963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45934.982031712963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45934.982031712963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45934.982031712963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45934.982031712963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45934.982031712963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45934.982031712963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45934.982031712963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45934.982031712963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45934.982031712963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45934.982031712963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45934.982031712963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45934.982031712963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45934.982031712963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45934.982031712963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45934.982031712963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45934.982031712963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45934.982031712963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45934.982031712963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45934.982031712963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45934.982031712963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45934.982031712963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45934.982031712963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45934.982031712963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45934.982031712963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45934.982031712963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45934.982031712963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45934.982031712963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45934.982031712963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45934.982031712963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45934.982031712963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45934.982031712963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45934.982031712963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45934.982031712963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45934.982031712963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45934.982031712963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45934.982031712963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45934.982031712963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45934.982031712963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45934.982031712963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45934.982031712963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45934.982031712963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45934.982031712963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45934.982031712963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45934.982031712963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45934.982031712963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45934.982031712963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45934.982031712963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45934.982031712963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45934.982031712963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45934.982031712963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45934.982031712963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45934.982031712963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45934.982031712963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45934.982031712963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45934.982031712963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45934.982031712963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45934.982031712963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45934.982031712963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45934.982031712963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45934.982031712963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45934.982031712963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45934.982031712963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45934.982031712963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45934.982031712963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45934.982031712963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45934.982031712963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45934.982031712963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45934.982031712963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45934.982031712963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45934.982031712963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45934.982031712963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45934.982031712963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45934.982031712963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45934.982031712963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45934.982031712963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45934.982031712963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45934.982031712963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45934.982031712963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45934.982031712963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45934.982031712963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45934.982031712963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45934.982031712963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45934.982031712963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45934.982031712963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45934.982031712963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45934.982031712963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45934.982031712963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45934.982031712963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45934.982031712963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45934.982031712963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45934.982031712963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45934.982031712963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45934.982031712963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45934.982031712963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45934.982031712963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45934.982031712963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45934.982031712963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45934.982031712963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45934.982031712963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45934.982031712963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45934.982031712963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45934.982031712963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45934.982031712963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45934.982031712963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45934.982031712963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45934.982031712963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45934.982031712963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45934.982031712963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45934.982031712963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45934.982031712963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45934.982031712963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45934.982031712963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45934.982031712963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45934.982031712963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45934.982031712963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45934.982031712963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45934.982031712963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45934.982031712963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45934.982031712963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45934.982031712963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45934.982031712963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45934.982031712963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45934.982031712963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45934.982031712963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45934.982031712963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45934.982031712963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45934.982031712963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45934.982031712963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45934.982031712963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45934.982031712963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45934.982031712963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45934.982031712963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45934.982031712963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45934.982031712963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45934.982031712963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45934.982031712963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45934.982031712963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45934.982031712963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45934.982031712963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45934.982031712963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45934.982031712963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45934.982031712963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45934.982031712963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45934.982031712963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45934.982031712963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45934.982031712963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45934.982031712963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45934.982031712963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45934.982031712963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45934.982031712963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45934.982031712963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45934.982031712963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45934.982031712963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45934.982031712963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45934.982031712963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45934.982031712963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45934.982031712963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45934.982031712963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45934.982031712963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45934.982031712963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45934.982031712963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45934.982031712963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45934.982031712963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45934.982031712963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45934.982031712963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45934.982031712963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45934.982031712963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45934.982031712963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45934.982031712963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45934.982031712963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45934.982031712963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45934.982031712963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45934.982031712963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45934.982031712963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45934.982031712963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45934.982031712963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45934.982031712963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45934.982031712963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45934.982031712963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45934.982031712963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45934.982031712963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45934.982031712963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45934.982031712963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45934.982031712963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45934.982031712963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45934.982031712963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45934.982031712963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45934.982031712963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45934.982031712963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45934.982031712963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45934.982031712963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45934.982031712963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45934.982031712963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45934.982031712963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45934.982031712963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45934.982031712963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45934.982031712963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45934.982031712963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45934.982031712963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45934.982031712963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45934.982031712963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45934.982031712963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45934.982031712963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45934.982031712963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45934.982031712963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45934.982031712963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45934.982031712963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45934.982031712963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45934.982031712963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45934.982031712963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45934.982031712963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45934.982031712963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45934.982031712963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45934.982031712963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45934.982031712963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45934.982031712963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45934.982031712963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45934.982031712963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45934.982031712963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45934.982031712963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45934.982031712963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45934.982031712963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45934.982031712963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45934.982031712963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45934.982031712963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45934.982031712963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45934.982031712963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45934.982031712963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45934.982031712963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45934.982031712963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45934.982031712963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45934.982031712963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45934.982031712963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45934.982031712963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45934.982031712963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45934.982031712963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45934.982031712963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45934.982031712963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45934.982031712963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45934.982031712963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45934.982031712963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45934.982031712963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45934.982031712963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45934.982031712963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45934.982031712963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45934.982031712963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45934.982031712963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45934.982031712963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45934.982031712963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45934.982031712963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45934.982031712963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45934.982031712963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45934.982031712963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45934.982031712963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45934.982031712963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45934.982031712963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45934.982031712963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45934.982031712963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45934.982031712963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45934.982031712963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45934.982031712963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45934.982031712963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45934.982031712963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45934.982031712963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45934.982031712963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45934.982031712963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45934.982031712963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45934.982031712963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45934.982031712963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45934.982031712963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45934.982031712963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45934.982031712963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45934.982031712963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45934.982031712963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45934.982031712963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45934.982031712963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45934.982031712963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45934.982031712963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45934.982031712963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45934.982031712963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45934.982031712963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45934.982031712963</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231.50131412036717</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4.0917539351867163</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39047</v>
      </c>
      <c r="F4" s="113">
        <v>45934.702430555553</v>
      </c>
      <c r="G4" s="114">
        <f ca="1">IFERROR(NOW()-F4,"")</f>
        <v>0.2796011574100703</v>
      </c>
      <c r="H4" s="113">
        <v>45934.712175925924</v>
      </c>
      <c r="I4" s="110" t="str">
        <f>IFERROR(VLOOKUP(D4,DB!A:F,6,0),"")</f>
        <v>Generator-SG</v>
      </c>
      <c r="J4" s="110" t="str">
        <f>IFERROR(VLOOKUP(D4,DB!A:G,7,0),"")</f>
        <v>Dead</v>
      </c>
      <c r="K4" s="115" t="s">
        <v>39062</v>
      </c>
      <c r="L4" s="107" t="str">
        <f>IFERROR(VLOOKUP(D4,DB!A:I,9,0),"")</f>
        <v>Latis</v>
      </c>
    </row>
    <row r="5" spans="1:16" ht="15" customHeight="1">
      <c r="A5" s="110" t="s">
        <v>39063</v>
      </c>
      <c r="B5" s="110" t="str">
        <f>IFERROR(VLOOKUP(D5,DB!A:K,11,0),"")</f>
        <v>R4</v>
      </c>
      <c r="C5" s="111">
        <v>1</v>
      </c>
      <c r="D5" s="107" t="s">
        <v>27578</v>
      </c>
      <c r="E5" s="112" t="s">
        <v>38964</v>
      </c>
      <c r="F5" s="113">
        <v>45934.845833333333</v>
      </c>
      <c r="G5" s="114">
        <f ca="1">IFERROR(NOW()-F5,"")</f>
        <v>0.13619837963051395</v>
      </c>
      <c r="H5" s="113">
        <v>45934.813009259262</v>
      </c>
      <c r="I5" s="110" t="str">
        <f>IFERROR(VLOOKUP(D5,DB!A:F,6,0),"")</f>
        <v>SCECO</v>
      </c>
      <c r="J5" s="110" t="str">
        <f>IFERROR(VLOOKUP(D5,DB!A:G,7,0),"")</f>
        <v>Dead</v>
      </c>
      <c r="K5" s="115" t="s">
        <v>39064</v>
      </c>
      <c r="L5" s="107" t="str">
        <f>IFERROR(VLOOKUP(D5,DB!A:I,9,0),"")</f>
        <v>Latis</v>
      </c>
    </row>
    <row r="6" spans="1:16" ht="15" customHeight="1">
      <c r="A6" s="110" t="s">
        <v>39065</v>
      </c>
      <c r="B6" s="110" t="str">
        <f>IFERROR(VLOOKUP(D6,DB!A:K,11,0),"")</f>
        <v>R4</v>
      </c>
      <c r="C6" s="111">
        <v>1</v>
      </c>
      <c r="D6" s="107" t="s">
        <v>39066</v>
      </c>
      <c r="E6" s="112" t="s">
        <v>38964</v>
      </c>
      <c r="F6" s="113">
        <v>45934.909548611111</v>
      </c>
      <c r="G6" s="114">
        <f ca="1">IFERROR(NOW()-F6,"")</f>
        <v>7.2483101852412801E-2</v>
      </c>
      <c r="H6" s="113">
        <v>45934.903935185182</v>
      </c>
      <c r="I6" s="110" t="str">
        <f>IFERROR(VLOOKUP(D6,DB!A:F,6,0),"")</f>
        <v>SCECO</v>
      </c>
      <c r="J6" s="110" t="str">
        <f>IFERROR(VLOOKUP(D6,DB!A:G,7,0),"")</f>
        <v>Vandalized+Vandalized</v>
      </c>
      <c r="K6" s="115" t="s">
        <v>39067</v>
      </c>
      <c r="L6" s="107" t="str">
        <f>IFERROR(VLOOKUP(D6,DB!A:I,9,0),"")</f>
        <v>Latis</v>
      </c>
    </row>
    <row r="7" spans="1:16" ht="15" customHeight="1">
      <c r="A7" s="110" t="s">
        <v>39068</v>
      </c>
      <c r="B7" s="110" t="str">
        <f>IFERROR(VLOOKUP(D7,DB!A:K,11,0),"")</f>
        <v>R4</v>
      </c>
      <c r="C7" s="111">
        <v>2</v>
      </c>
      <c r="D7" s="107" t="s">
        <v>38689</v>
      </c>
      <c r="E7" s="112" t="s">
        <v>38964</v>
      </c>
      <c r="F7" s="113">
        <v>45934.919386574074</v>
      </c>
      <c r="G7" s="114">
        <f ca="1">IFERROR(NOW()-F7,"")</f>
        <v>6.2645138888910878E-2</v>
      </c>
      <c r="H7" s="113">
        <v>45934.940868055557</v>
      </c>
      <c r="I7" s="110" t="str">
        <f>IFERROR(VLOOKUP(D7,DB!A:F,6,0),"")</f>
        <v>Sceco</v>
      </c>
      <c r="J7" s="110" t="str">
        <f>IFERROR(VLOOKUP(D7,DB!A:G,7,0),"")</f>
        <v>In progress</v>
      </c>
      <c r="K7" s="115" t="s">
        <v>39069</v>
      </c>
      <c r="L7" s="107" t="str">
        <f>IFERROR(VLOOKUP(D7,DB!A:I,9,0),"")</f>
        <v>Latis</v>
      </c>
    </row>
    <row r="8" spans="1:16" ht="15" customHeight="1">
      <c r="A8" s="110"/>
      <c r="B8" s="110" t="str">
        <f>IFERROR(VLOOKUP(D8,DB!A:K,11,0),"")</f>
        <v/>
      </c>
      <c r="C8" s="111"/>
      <c r="D8" s="107"/>
      <c r="E8" s="112"/>
      <c r="F8" s="113"/>
      <c r="G8" s="114">
        <f ca="1">IFERROR(NOW()-F8,"")</f>
        <v>45934.982031712963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45934.982031712963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45934.982031712963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45934.982031712963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45934.982031712963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45934.982031712963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45934.982031712963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45934.982031712963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45934.982031712963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45934.982031712963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45934.982031712963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45934.982031712963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45934.982031712963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45934.982031712963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45934.982031712963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45934.982031712963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45934.982031712963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45934.982031712963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45934.982031712963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45934.982031712963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45934.982031712963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45934.982031712963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45934.982031712963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45934.982031712963</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43.149971527775051</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39047</v>
      </c>
      <c r="F3" s="38">
        <v>45926.188877314817</v>
      </c>
      <c r="G3" s="39">
        <f ca="1">IFERROR(NOW()-F3,"-")</f>
        <v>8.7931543981467257</v>
      </c>
      <c r="H3" s="38">
        <v>45926.158159722225</v>
      </c>
      <c r="I3" s="37" t="str">
        <f>IFERROR(VLOOKUP(D3,DB!A:F,6,0),"")</f>
        <v>SCECO</v>
      </c>
      <c r="J3" s="37" t="str">
        <f>IFERROR(VLOOKUP(D3,DB!A:G,7,0),"")</f>
        <v>Good</v>
      </c>
      <c r="K3" s="37" t="s">
        <v>39073</v>
      </c>
      <c r="L3" s="37" t="str">
        <f>IFERROR(VLOOKUP(D3,DB!A:I,9,0),"")</f>
        <v>Latis</v>
      </c>
      <c r="M3" s="136"/>
    </row>
    <row r="4" spans="1:13" ht="15">
      <c r="A4" s="37" t="s">
        <v>39074</v>
      </c>
      <c r="B4" s="37" t="str">
        <f>IFERROR(VLOOKUP(D4,DB!A:K,11,0),"")</f>
        <v>R5</v>
      </c>
      <c r="C4" s="37">
        <v>1</v>
      </c>
      <c r="D4" s="37" t="s">
        <v>35936</v>
      </c>
      <c r="E4" s="37" t="s">
        <v>38964</v>
      </c>
      <c r="F4" s="38">
        <v>45934.852303240739</v>
      </c>
      <c r="G4" s="39">
        <f ca="1">IFERROR(NOW()-F4,"-")</f>
        <v>0.12972847222408745</v>
      </c>
      <c r="H4" s="38">
        <v>45934.846458333333</v>
      </c>
      <c r="I4" s="37" t="str">
        <f>IFERROR(VLOOKUP(D4,DB!A:F,6,0),"")</f>
        <v>Generator-SG</v>
      </c>
      <c r="J4" s="37" t="str">
        <f>IFERROR(VLOOKUP(D4,DB!A:G,7,0),"")</f>
        <v>Vandalized</v>
      </c>
      <c r="K4" s="37" t="s">
        <v>39075</v>
      </c>
      <c r="L4" s="37" t="str">
        <f>IFERROR(VLOOKUP(D4,DB!A:I,9,0),"")</f>
        <v>Latis</v>
      </c>
      <c r="M4" s="136"/>
    </row>
    <row r="5" spans="1:13" ht="15.75">
      <c r="A5" s="37"/>
      <c r="B5" s="37" t="str">
        <f>IFERROR(VLOOKUP(D5,DB!A:K,11,0),"")</f>
        <v/>
      </c>
      <c r="C5" s="37"/>
      <c r="D5" s="141"/>
      <c r="E5" s="37"/>
      <c r="F5" s="38"/>
      <c r="G5" s="39">
        <f ca="1">IFERROR(NOW()-F5,"-")</f>
        <v>45934.982031712963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45934.982031712963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45934.982031712963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45934.982031712963</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45934.982031712963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45934.982031712963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45934.982031712963</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45934.982031712963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45934.982031712963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45934.982031712963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45934.982031712963</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45934.982031712963</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45934.982031712963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45934.982031712963</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45934.982031712963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45934.982031712963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45934.982031712963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45934.982031712963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45934.982031712963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45934.982031712963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45934.982031712963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45934.982031712963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45934.982031712963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45934.982031712963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45934.982031712963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45934.982031712963</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45934.982031712963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45934.982031712963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45934.982031712963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45934.982031712963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45934.982031712963</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45934.982031712963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45934.982031712963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45934.982031712963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45934.982031712963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45934.982031712963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45934.982031712963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45934.982031712963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45934.982031712963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45934.982031712963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45934.982031712963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45934.982031712963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45934.982031712963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45934.982031712963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45934.982031712963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45934.982031712963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45934.982031712963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45934.982031712963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45934.982031712963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45934.982031712963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45934.982031712963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45934.982031712963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45934.982031712963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45934.982031712963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45934.982031712963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45934.982031712963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45934.982031712963</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45934.982031712963</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45934.982031712963</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45934.982031712963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45934.982031712963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45934.982031712963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45934.982031712963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45934.982031712963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45934.982031712963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45934.982031712963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45934.982031712963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45934.982031712963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45934.982031712963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45934.982031712963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45934.982031712963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45934.982031712963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45934.982031712963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45934.982031712963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45934.982031712963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45934.982031712963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45934.982031712963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45934.982031712963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45934.982031712963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45934.982031712963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45934.982031712963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45934.982031712963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45934.982031712963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45934.982031712963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45934.982031712963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45934.982031712963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45934.982031712963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45934.982031712963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45934.982031712963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45934.982031712963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45934.982031712963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45934.982031712963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45934.982031712963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45934.982031712963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45934.982031712963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45934.982031712963</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45934.982031712963</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45934.982031712963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45934.982031712963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45934.982031712963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45934.982031712963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45934.982031712963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45934.982031712963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45934.982031712963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45934.982031712963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45934.982031712963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45934.982031712963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45934.982031712963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45934.982031712963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45934.982031712963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45934.982031712963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45934.982031712963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45934.982031712963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45934.982031712963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45934.982031712963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45934.982031712963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45934.982031712963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45934.982031712963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45934.982031712963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45934.982031712963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45934.982031712963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45934.982031712963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45934.982031712963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45934.982031712963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45934.982031712963</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45934.982031712963</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45934.982031712963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45934.982031712963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45934.982031712963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45934.982031712963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45934.982031712963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45934.982031712963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45934.982031712963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45934.982031712963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45934.982031712963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45934.982031712963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45934.982031712963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45934.982031712963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45934.982031712963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45934.982031712963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45934.982031712963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45934.982031712963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45934.982031712963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45934.982031712963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45934.982031712963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45934.982031712963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45934.982031712963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45934.982031712963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45934.982031712963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45934.982031712963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45934.982031712963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45934.982031712963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45934.982031712963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45934.982031712963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45934.982031712963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45934.982031712963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45934.982031712963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45934.982031712963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45934.982031712963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45934.982031712963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45934.982031712963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45934.982031712963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45934.982031712963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45934.982031712963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45934.982031712963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45934.982031712963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45934.982031712963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45934.982031712963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45934.982031712963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45934.982031712963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45934.982031712963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45934.982031712963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45934.982031712963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45934.982031712963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45934.982031712963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45934.982031712963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45934.982031712963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45934.982031712963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45934.982031712963</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45934.982031712963</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3" ht="15"/>
    <row r="1384"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3"/>
  <sheetViews>
    <sheetView workbookViewId="0">
      <selection activeCell="A6" sqref="A6:X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45933.880972222221</v>
      </c>
      <c r="G2" s="139">
        <f ca="1">IFERROR(NOW()-F2,"-")</f>
        <v>1.1010594907420455</v>
      </c>
      <c r="H2" s="140">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8.2091844907408813</v>
      </c>
      <c r="H3" s="140">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45934.942245370374</v>
      </c>
      <c r="G4" s="139">
        <f ca="1">IFERROR(NOW()-F4,"-")</f>
        <v>3.9786342589650303E-2</v>
      </c>
      <c r="H4" s="140">
        <v>45934.470231481479</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45933.705324074072</v>
      </c>
      <c r="G5" s="139">
        <f ca="1">IFERROR(NOW()-F5,"-")</f>
        <v>1.2767076388918213</v>
      </c>
      <c r="H5" s="140">
        <v>45933.228229166663</v>
      </c>
      <c r="I5" s="137" t="str">
        <f>IFERROR(VLOOKUP(D5,DB!A:F,6,0),"")</f>
        <v>SCECO</v>
      </c>
      <c r="J5" s="137" t="str">
        <f>IFERROR(VLOOKUP(D5,DB!A:G,7,0),"")</f>
        <v>Weak</v>
      </c>
      <c r="K5" s="137" t="s">
        <v>39082</v>
      </c>
      <c r="L5" s="137" t="str">
        <f>IFERROR(VLOOKUP(D5,DB!A:I,9,0),"")</f>
        <v>Latis</v>
      </c>
    </row>
    <row r="6" spans="1:16383" ht="31.5" customHeight="1">
      <c r="A6" s="137" t="s">
        <v>39083</v>
      </c>
      <c r="B6" s="137" t="str">
        <f>IFERROR(VLOOKUP(D6,DB!A:K,11,0),"")</f>
        <v>R6</v>
      </c>
      <c r="C6" s="137">
        <v>1</v>
      </c>
      <c r="D6" s="137" t="s">
        <v>34159</v>
      </c>
      <c r="E6" s="137" t="s">
        <v>38964</v>
      </c>
      <c r="F6" s="140">
        <v>45934.948842592596</v>
      </c>
      <c r="G6" s="137">
        <f ca="1">IFERROR(NOW()-F6,"-")</f>
        <v>3.3189120367751457E-2</v>
      </c>
      <c r="H6" s="140">
        <v>45934.942962962959</v>
      </c>
      <c r="I6" s="137" t="str">
        <f>IFERROR(VLOOKUP(D6,DB!A:F,6,0),"")</f>
        <v>Generator-SG</v>
      </c>
      <c r="J6" s="137" t="str">
        <f>IFERROR(VLOOKUP(D6,DB!A:G,7,0),"")</f>
        <v>Dead</v>
      </c>
      <c r="K6" s="137" t="s">
        <v>39084</v>
      </c>
      <c r="L6" s="137" t="str">
        <f>IFERROR(VLOOKUP(D6,DB!A:I,9,0),"")</f>
        <v>Latis</v>
      </c>
      <c r="M6" s="137"/>
    </row>
    <row r="7" spans="1:16383" ht="31.5" customHeight="1">
      <c r="A7" s="121"/>
      <c r="B7" s="137" t="str">
        <f>IFERROR(VLOOKUP(D7,DB!A:K,11,0),"")</f>
        <v/>
      </c>
      <c r="C7" s="137"/>
      <c r="D7" s="137"/>
      <c r="E7" s="137"/>
      <c r="F7" s="137"/>
      <c r="G7" s="137">
        <f ca="1">IFERROR(NOW()-F7,"-")</f>
        <v>45934.982031712963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45934.982031712963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45934.982031712963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45934.982031712963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45934.982031712963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45934.982031712963</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45934.982031712963</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45934.982031712963</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45934.982031712963</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45934.982031712963</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45934.982031712963</v>
      </c>
      <c r="H17" s="137"/>
      <c r="I17" s="137" t="str">
        <f>IFERROR(VLOOKUP(D17,DB!A:F,6,0),"")</f>
        <v/>
      </c>
      <c r="J17" s="137" t="str">
        <f>IFERROR(VLOOKUP(D17,DB!A:G,7,0),"")</f>
        <v/>
      </c>
      <c r="K17" s="137"/>
      <c r="L17" s="126" t="str">
        <f>IFERROR(VLOOKUP(D17,DB!A:I,9,0),"")</f>
        <v/>
      </c>
    </row>
    <row r="18" spans="1:12" ht="31.5" customHeight="1">
      <c r="A18" s="121"/>
      <c r="B18" s="120" t="str">
        <f>IFERROR(VLOOKUP(D18,DB!A:K,11,0),"")</f>
        <v/>
      </c>
      <c r="C18" s="122"/>
      <c r="D18" s="120"/>
      <c r="E18" s="123"/>
      <c r="F18" s="124"/>
      <c r="G18" s="89">
        <f ca="1">IFERROR(NOW()-F18,"-")</f>
        <v>45934.982031712963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45934.982031712963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45934.982031712963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45934.982031712963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45934.982031712963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45934.982031712963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45934.982031712963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45934.982031712963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45934.982031712963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45934.982031712963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45934.982031712963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45934.982031712963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45934.982031712963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45934.982031712963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45934.982031712963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45934.982031712963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45934.982031712963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45934.982031712963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45934.982031712963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45934.982031712963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45934.982031712963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45934.982031712963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45934.982031712963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45934.982031712963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45934.982031712963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45934.982031712963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45934.982031712963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45934.982031712963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45934.982031712963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45934.982031712963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45934.982031712963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45934.982031712963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45934.982031712963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45934.982031712963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45934.982031712963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45934.982031712963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45934.982031712963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45934.982031712963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45934.982031712963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45934.982031712963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45934.982031712963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45934.982031712963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45934.982031712963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45934.982031712963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45934.982031712963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45934.982031712963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45934.982031712963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45934.982031712963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45934.982031712963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45934.982031712963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45934.982031712963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45934.982031712963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45934.982031712963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45934.982031712963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45934.982031712963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45934.982031712963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45934.982031712963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45934.982031712963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45934.982031712963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45934.982031712963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45934.982031712963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45934.982031712963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45934.982031712963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45934.982031712963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45934.982031712963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45934.982031712963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45934.982031712963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45934.982031712963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45934.982031712963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45934.982031712963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45934.982031712963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45934.982031712963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45934.982031712963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45934.982031712963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45934.982031712963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45934.982031712963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45934.982031712963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45934.982031712963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45934.982031712963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45934.982031712963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45934.982031712963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45934.982031712963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45934.982031712963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45934.982031712963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45934.982031712963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45934.982031712963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45934.982031712963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45934.982031712963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45934.982031712963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45934.982031712963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45934.982031712963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45934.982031712963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45934.982031712963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45934.982031712963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45934.982031712963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45934.982031712963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45934.982031712963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45934.982031712963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45934.982031712963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45934.982031712963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45934.982031712963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45934.982031712963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45934.982031712963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45934.982031712963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45934.982031712963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45934.982031712963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45934.982031712963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45934.982031712963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45934.982031712963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45934.982031712963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45934.982031712963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45934.982031712963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45934.982031712963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45934.982031712963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45934.982031712963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45934.982031712963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45934.982031712963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45934.982031712963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45934.982031712963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45934.982031712963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45934.982031712963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45934.982031712963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45934.982031712963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45934.982031712963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45934.982031712963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45934.982031712963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45934.982031712963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45934.982031712963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45934.982031712963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45934.982031712963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45934.982031712963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45934.982031712963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45934.982031712963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45934.982031712963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45934.982031712963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45934.982031712963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45934.982031712963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45934.982031712963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45934.982031712963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45934.982031712963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45934.982031712963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45934.982031712963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45934.982031712963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45934.982031712963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45934.982031712963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45934.982031712963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45934.982031712963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45934.982031712963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45934.982031712963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45934.982031712963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45934.982031712963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45934.982031712963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45934.982031712963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45934.982031712963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45934.982031712963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45934.982031712963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45934.982031712963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45934.982031712963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45934.982031712963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45934.982031712963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45934.982031712963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45934.982031712963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45934.982031712963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45934.982031712963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45934.982031712963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45934.982031712963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45934.982031712963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45934.982031712963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45934.982031712963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45934.982031712963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45934.982031712963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45934.982031712963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45934.982031712963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45934.982031712963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45934.982031712963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45934.982031712963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45934.982031712963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45934.982031712963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45934.982031712963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45934.982031712963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45934.982031712963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45934.982031712963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45934.982031712963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45934.982031712963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45934.982031712963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45934.982031712963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45934.982031712963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45934.982031712963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45934.982031712963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45934.982031712963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45934.982031712963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45934.982031712963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45934.982031712963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45934.982031712963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45934.982031712963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45934.982031712963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45934.982031712963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45934.982031712963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45934.982031712963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45934.982031712963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45934.982031712963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45934.982031712963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45934.982031712963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45934.982031712963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45934.982031712963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45934.982031712963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45934.982031712963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45934.982031712963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45934.982031712963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45934.982031712963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45934.982031712963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45934.982031712963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45934.982031712963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45934.982031712963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45934.982031712963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45934.982031712963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45934.982031712963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45934.982031712963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45934.982031712963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45934.982031712963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45934.982031712963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45934.982031712963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45934.982031712963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45934.982031712963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45934.982031712963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45934.982031712963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45934.982031712963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45934.982031712963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45934.982031712963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45934.982031712963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45934.982031712963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45934.982031712963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45934.982031712963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45934.982031712963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45934.982031712963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45934.982031712963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45934.982031712963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45934.982031712963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45934.982031712963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45934.982031712963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45934.982031712963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45934.982031712963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45934.982031712963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45934.982031712963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45934.982031712963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45934.982031712963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45934.982031712963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45934.982031712963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45934.982031712963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45934.982031712963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45934.982031712963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45934.982031712963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45934.982031712963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45934.982031712963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45934.982031712963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45934.982031712963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45934.982031712963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45934.982031712963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45934.982031712963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45934.982031712963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45934.982031712963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45934.982031712963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45934.982031712963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45934.982031712963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45934.982031712963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45934.982031712963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45934.982031712963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45934.982031712963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45934.982031712963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45934.982031712963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45934.982031712963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45934.982031712963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45934.982031712963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45934.982031712963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45934.982031712963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45934.982031712963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45934.982031712963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45934.982031712963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45934.982031712963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45934.982031712963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45934.982031712963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45934.982031712963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45934.982031712963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45934.982031712963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45934.982031712963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45934.982031712963</v>
      </c>
      <c r="H303" s="124"/>
      <c r="I303" s="120" t="str">
        <f>IFERROR(VLOOKUP(D303,DB!A:F,6,0),"")</f>
        <v/>
      </c>
      <c r="J303" s="119" t="str">
        <f>IFERROR(VLOOKUP(D303,DB!A:G,7,0),"")</f>
        <v/>
      </c>
      <c r="K303" s="125"/>
      <c r="L303" s="126" t="str">
        <f>IFERROR(VLOOKUP(D303,DB!A:I,9,0),"")</f>
        <v/>
      </c>
    </row>
  </sheetData>
  <dataValidations count="2">
    <dataValidation allowBlank="1" showInputMessage="1" showErrorMessage="1" sqref="E1" xr:uid="{380493DB-286A-4683-AF55-C78F04945A49}"/>
    <dataValidation type="list" allowBlank="1" showInputMessage="1" showErrorMessage="1" sqref="E7:E30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2025-10-04T20:35:00Z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