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76" documentId="13_ncr:1_{F6CB121F-512D-4AA6-A0C1-0FB36C537598}" xr6:coauthVersionLast="47" xr6:coauthVersionMax="47" xr10:uidLastSave="{121C2B73-D49E-4C6A-8A4A-9E4DF89A9667}"/>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<sst xmlns="http://schemas.openxmlformats.org/spreadsheetml/2006/main" count="178584" uniqueCount="39076">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</sst>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F17" sqref="F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272.59281701388682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45935.541242939813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45935.541242939813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45935.541242939813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45935.541242939813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45935.541242939813</v>
      </c>
      <c r="H7" s="68"/>
      <c r="I7" s="73" t="str">
        <f>IFERROR(VLOOKUP(D7,DB!A:F,6,0),"")</f>
        <v/>
      </c>
      <c r="J7" s="73" t="str">
        <f>IFERROR(VLOOKUP(D7,DB!A:G,7,0),"")</f>
        <v/>
      </c>
      <c r="K7" s="69"/>
      <c r="L7" s="70" t="str">
        <f>IFERROR(VLOOKUP(D7,DB!A:I,9,0),"")</f>
        <v/>
      </c>
    </row>
    <row r="8" spans="1:12" ht="15" customHeight="1">
      <c r="A8" s="143"/>
      <c r="B8" s="144" t="str">
        <f>IFERROR(VLOOKUP(D8,DB!A:K,11,0),"")</f>
        <v/>
      </c>
      <c r="C8" s="144"/>
      <c r="D8" s="144"/>
      <c r="E8" s="145"/>
      <c r="F8" s="146"/>
      <c r="G8" s="147">
        <f ca="1">IFERROR(NOW()-F8,"")</f>
        <v>45935.541242939813</v>
      </c>
      <c r="H8" s="146"/>
      <c r="I8" s="144" t="str">
        <f>IFERROR(VLOOKUP(D8,DB!A:F,6,0),"")</f>
        <v/>
      </c>
      <c r="J8" s="144" t="str">
        <f>IFERROR(VLOOKUP(D8,DB!A:G,7,0),"")</f>
        <v/>
      </c>
      <c r="K8" s="148"/>
      <c r="L8" s="149" t="str">
        <f>IFERROR(VLOOKUP(D8,DB!A:I,9,0),"")</f>
        <v/>
      </c>
    </row>
    <row r="9" spans="1:12" ht="15" customHeight="1">
      <c r="A9" s="143"/>
      <c r="B9" s="144" t="str">
        <f>IFERROR(VLOOKUP(D9,DB!A:K,11,0),"")</f>
        <v/>
      </c>
      <c r="C9" s="144"/>
      <c r="D9" s="144"/>
      <c r="E9" s="145"/>
      <c r="F9" s="146"/>
      <c r="G9" s="147">
        <f ca="1">IFERROR(NOW()-F9,"")</f>
        <v>45935.541242939813</v>
      </c>
      <c r="H9" s="146"/>
      <c r="I9" s="144" t="str">
        <f>IFERROR(VLOOKUP(D9,DB!A:F,6,0),"")</f>
        <v/>
      </c>
      <c r="J9" s="144" t="str">
        <f>IFERROR(VLOOKUP(D9,DB!A:G,7,0),"")</f>
        <v/>
      </c>
      <c r="K9" s="148"/>
      <c r="L9" s="149" t="str">
        <f>IFERROR(VLOOKUP(D9,DB!A:I,9,0),"")</f>
        <v/>
      </c>
    </row>
    <row r="10" spans="1:12" ht="15" customHeight="1">
      <c r="A10" s="63"/>
      <c r="B10" s="73" t="str">
        <f>IFERROR(VLOOKUP(D10,DB!A:K,11,0),"")</f>
        <v/>
      </c>
      <c r="C10" s="64"/>
      <c r="D10" s="64"/>
      <c r="E10" s="65"/>
      <c r="F10" s="66"/>
      <c r="G10" s="67">
        <f ca="1">IFERROR(NOW()-F10,"")</f>
        <v>45935.541242939813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45935.541242939813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45935.541242939813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45935.541242939813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45935.541242939813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45935.541242939813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45935.541242939813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45935.541242939813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45935.541242939813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45935.541242939813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45935.541242939813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45935.541242939813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45935.541242939813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45935.541242939813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45935.541242939813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45935.541242939813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45935.541242939813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45935.541242939813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45935.541242939813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45935.541242939813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45935.541242939813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45935.541242939813</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6E723430-A19F-4D1B-AA35-26A9D5058021}"/>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243.88946053240215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128.81415960648155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110.54140497685148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45935.541242939813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45935.541242939813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45935.541242939813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45935.541242939813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45935.541242939813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45935.541242939813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45935.541242939813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45935.541242939813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45935.541242939813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45935.541242939813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45935.541242939813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45935.541242939813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45935.541242939813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45935.541242939813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45935.541242939813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45935.541242939813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45935.541242939813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45935.541242939813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45935.541242939813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45935.541242939813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45935.541242939813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45935.541242939813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45935.541242939813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45935.541242939813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45935.541242939813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45935.541242939813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45935.541242939813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45935.541242939813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45935.541242939813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45935.541242939813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45935.541242939813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45935.541242939813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45935.541242939813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45935.541242939813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45935.541242939813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45935.541242939813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45935.541242939813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45935.541242939813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45935.541242939813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45935.541242939813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45935.541242939813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45935.541242939813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45935.541242939813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45935.541242939813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45935.541242939813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45935.541242939813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45935.541242939813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45935.541242939813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45935.541242939813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45935.541242939813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45935.541242939813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45935.541242939813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45935.541242939813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45935.541242939813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45935.541242939813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45935.541242939813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45935.541242939813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45935.541242939813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45935.541242939813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45935.541242939813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45935.541242939813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45935.541242939813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45935.541242939813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45935.541242939813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45935.541242939813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45935.541242939813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45935.541242939813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45935.541242939813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45935.541242939813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45935.541242939813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45935.541242939813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45935.541242939813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45935.541242939813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45935.541242939813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45935.541242939813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45935.541242939813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45935.541242939813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45935.541242939813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45935.541242939813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45935.541242939813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45935.541242939813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45935.541242939813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45935.541242939813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45935.541242939813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45935.541242939813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45935.541242939813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45935.541242939813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45935.541242939813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45935.541242939813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45935.541242939813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45935.541242939813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45935.541242939813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45935.541242939813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45935.541242939813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45935.541242939813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45935.541242939813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45935.541242939813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45935.541242939813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45935.541242939813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45935.541242939813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45935.541242939813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45935.541242939813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45935.541242939813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45935.541242939813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45935.541242939813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45935.541242939813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45935.541242939813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45935.541242939813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45935.541242939813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45935.541242939813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45935.541242939813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45935.541242939813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45935.541242939813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45935.541242939813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45935.541242939813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45935.541242939813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45935.541242939813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45935.541242939813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45935.541242939813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45935.541242939813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45935.541242939813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45935.541242939813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45935.541242939813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45935.541242939813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45935.541242939813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45935.541242939813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45935.541242939813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45935.541242939813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45935.541242939813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45935.541242939813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45935.541242939813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45935.541242939813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45935.541242939813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45935.541242939813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45935.541242939813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45935.541242939813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45935.541242939813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45935.541242939813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45935.541242939813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45935.541242939813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45935.541242939813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45935.541242939813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45935.541242939813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45935.541242939813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45935.541242939813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45935.541242939813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45935.541242939813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45935.541242939813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45935.541242939813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45935.541242939813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45935.541242939813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45935.541242939813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45935.541242939813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45935.541242939813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45935.541242939813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45935.541242939813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45935.541242939813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45935.541242939813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45935.541242939813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45935.541242939813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45935.541242939813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45935.541242939813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45935.541242939813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45935.541242939813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45935.541242939813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45935.541242939813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45935.541242939813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45935.541242939813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45935.541242939813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45935.541242939813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45935.541242939813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45935.541242939813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45935.541242939813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45935.541242939813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45935.541242939813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45935.541242939813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45935.541242939813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45935.541242939813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45935.541242939813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45935.541242939813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45935.541242939813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45935.541242939813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45935.541242939813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45935.541242939813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45935.541242939813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45935.541242939813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45935.541242939813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45935.541242939813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45935.541242939813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45935.541242939813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45935.541242939813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45935.541242939813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45935.541242939813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45935.541242939813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45935.541242939813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45935.541242939813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45935.541242939813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45935.541242939813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45935.541242939813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45935.541242939813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45935.541242939813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45935.541242939813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45935.541242939813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45935.541242939813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45935.541242939813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45935.541242939813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45935.541242939813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45935.541242939813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45935.541242939813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45935.541242939813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45935.541242939813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45935.541242939813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45935.541242939813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45935.541242939813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45935.541242939813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45935.541242939813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45935.541242939813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45935.541242939813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45935.541242939813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45935.541242939813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45935.541242939813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45935.541242939813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45935.541242939813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45935.541242939813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45935.541242939813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45935.541242939813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45935.541242939813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45935.541242939813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45935.541242939813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45935.541242939813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45935.541242939813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45935.541242939813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45935.541242939813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45935.541242939813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45935.541242939813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45935.541242939813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45935.541242939813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45935.541242939813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45935.541242939813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45935.541242939813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45935.541242939813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45935.541242939813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45935.541242939813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45935.541242939813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45935.541242939813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45935.541242939813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45935.541242939813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45935.541242939813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45935.541242939813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45935.541242939813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45935.541242939813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45935.541242939813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45935.541242939813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45935.541242939813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45935.541242939813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45935.541242939813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45935.541242939813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45935.541242939813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45935.541242939813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45935.541242939813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45935.541242939813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45935.541242939813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45935.541242939813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45935.541242939813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45935.541242939813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45935.541242939813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45935.541242939813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45935.541242939813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45935.541242939813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45935.541242939813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45935.541242939813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45935.541242939813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45935.541242939813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45935.541242939813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45935.541242939813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45935.541242939813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45935.541242939813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45935.541242939813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45935.541242939813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45935.541242939813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45935.541242939813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45935.541242939813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45935.541242939813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45935.541242939813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45935.541242939813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45935.541242939813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45935.541242939813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45935.541242939813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45935.541242939813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45935.541242939813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45935.541242939813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45935.541242939813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45935.541242939813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45935.541242939813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45935.541242939813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45935.541242939813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45935.541242939813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45935.541242939813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45935.541242939813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45935.541242939813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45935.541242939813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45935.541242939813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45935.541242939813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45935.541242939813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45935.541242939813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45935.541242939813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45935.541242939813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45935.541242939813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45935.541242939813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45935.541242939813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45935.541242939813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45935.541242939813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45935.541242939813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45935.541242939813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45935.541242939813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45935.541242939813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45935.541242939813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45935.541242939813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45935.541242939813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45935.541242939813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45935.541242939813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45935.541242939813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45935.541242939813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45935.541242939813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45935.541242939813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45935.541242939813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45935.541242939813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45935.541242939813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45935.541242939813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45935.541242939813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45935.541242939813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45935.541242939813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45935.541242939813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45935.541242939813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45935.541242939813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45935.541242939813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45935.541242939813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45935.541242939813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45935.541242939813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45935.541242939813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45935.541242939813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45935.541242939813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45935.541242939813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45935.541242939813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45935.541242939813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45935.541242939813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45935.541242939813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45935.541242939813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45935.541242939813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45935.541242939813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45935.541242939813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45935.541242939813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45935.541242939813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45935.541242939813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45935.541242939813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45935.541242939813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45935.541242939813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45935.541242939813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45935.541242939813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45935.541242939813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45935.541242939813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45935.541242939813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45935.541242939813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45935.541242939813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45935.541242939813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45935.541242939813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45935.541242939813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45935.541242939813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45935.541242939813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45935.541242939813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45935.541242939813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45935.541242939813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45935.541242939813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45935.541242939813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45935.541242939813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45935.541242939813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45935.541242939813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45935.541242939813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45935.541242939813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45935.541242939813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45935.541242939813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45935.541242939813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45935.541242939813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45935.541242939813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45935.541242939813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45935.541242939813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45935.541242939813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45935.541242939813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45935.541242939813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45935.541242939813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45935.541242939813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45935.541242939813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45935.541242939813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45935.541242939813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45935.541242939813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45935.541242939813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45935.541242939813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45935.541242939813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45935.541242939813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45935.541242939813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45935.541242939813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45935.541242939813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45935.541242939813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45935.541242939813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45935.541242939813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45935.541242939813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45935.541242939813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45935.541242939813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45935.541242939813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45935.541242939813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45935.541242939813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45935.541242939813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45935.541242939813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45935.541242939813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45935.541242939813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45935.541242939813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45935.541242939813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45935.541242939813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45935.541242939813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45935.541242939813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45935.541242939813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45935.541242939813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45935.541242939813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45935.541242939813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45935.541242939813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45935.541242939813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45935.541242939813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45935.541242939813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45935.541242939813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45935.541242939813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45935.541242939813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45935.541242939813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45935.541242939813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45935.541242939813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45935.541242939813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45935.541242939813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45935.541242939813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45935.541242939813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45935.541242939813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45935.541242939813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45935.541242939813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45935.541242939813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45935.541242939813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45935.541242939813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45935.541242939813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45935.541242939813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45935.541242939813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45935.541242939813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45935.541242939813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45935.541242939813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45935.541242939813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45935.541242939813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45935.541242939813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45935.541242939813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45935.541242939813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45935.541242939813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45935.541242939813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45935.541242939813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45935.541242939813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45935.541242939813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45935.541242939813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45935.541242939813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45935.541242939813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45935.541242939813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45935.541242939813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45935.541242939813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45935.541242939813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45935.541242939813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45935.541242939813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45935.541242939813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45935.541242939813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45935.541242939813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45935.541242939813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45935.541242939813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45935.541242939813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45935.541242939813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45935.541242939813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45935.541242939813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45935.541242939813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45935.541242939813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45935.541242939813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45935.541242939813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45935.541242939813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45935.541242939813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45935.541242939813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45935.541242939813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45935.541242939813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45935.541242939813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45935.541242939813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45935.541242939813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45935.541242939813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45935.541242939813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45935.541242939813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45935.541242939813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45935.541242939813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45935.541242939813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45935.541242939813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45935.541242939813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45935.541242939813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45935.541242939813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45935.541242939813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45935.541242939813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45935.541242939813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45935.541242939813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45935.541242939813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45935.541242939813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45935.541242939813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45935.541242939813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45935.541242939813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45935.541242939813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45935.541242939813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45935.541242939813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45935.541242939813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45935.541242939813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45935.541242939813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45935.541242939813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45935.541242939813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45935.541242939813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45935.541242939813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45935.541242939813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45935.541242939813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45935.541242939813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45935.541242939813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45935.541242939813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45935.541242939813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45935.541242939813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45935.541242939813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45935.541242939813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45935.541242939813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45935.541242939813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45935.541242939813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45935.541242939813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45935.541242939813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45935.541242939813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45935.541242939813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45935.541242939813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45935.541242939813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45935.541242939813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45935.541242939813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45935.541242939813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45935.541242939813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45935.541242939813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45935.541242939813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45935.541242939813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45935.541242939813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45935.541242939813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45935.541242939813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45935.541242939813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45935.541242939813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45935.541242939813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45935.541242939813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45935.541242939813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45935.541242939813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45935.541242939813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45935.541242939813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45935.541242939813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45935.541242939813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45935.541242939813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45935.541242939813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45935.541242939813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45935.541242939813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45935.541242939813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45935.541242939813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45935.541242939813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45935.541242939813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45935.541242939813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45935.541242939813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45935.541242939813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45935.541242939813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45935.541242939813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45935.541242939813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45935.541242939813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45935.541242939813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45935.541242939813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45935.541242939813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45935.541242939813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45935.541242939813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45935.541242939813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45935.541242939813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45935.541242939813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45935.541242939813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45935.541242939813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45935.541242939813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45935.541242939813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45935.541242939813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45935.541242939813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45935.541242939813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45935.541242939813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45935.541242939813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45935.541242939813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45935.541242939813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45935.541242939813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45935.541242939813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45935.541242939813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45935.541242939813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45935.541242939813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45935.541242939813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45935.541242939813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45935.541242939813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45935.541242939813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45935.541242939813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45935.541242939813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45935.541242939813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45935.541242939813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45935.541242939813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45935.541242939813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45935.541242939813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45935.541242939813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45935.541242939813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45935.541242939813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45935.541242939813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45935.541242939813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45935.541242939813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45935.541242939813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45935.541242939813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45935.541242939813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45935.541242939813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45935.541242939813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45935.541242939813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45935.541242939813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45935.541242939813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45935.541242939813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45935.541242939813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45935.541242939813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45935.541242939813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45935.541242939813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45935.541242939813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45935.541242939813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45935.541242939813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45935.541242939813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45935.541242939813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45935.541242939813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45935.541242939813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45935.541242939813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45935.541242939813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45935.541242939813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45935.541242939813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45935.541242939813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45935.541242939813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45935.541242939813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45935.541242939813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45935.541242939813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45935.541242939813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45935.541242939813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45935.541242939813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45935.541242939813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45935.541242939813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45935.541242939813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45935.541242939813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45935.541242939813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45935.541242939813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45935.541242939813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45935.541242939813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45935.541242939813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45935.541242939813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45935.541242939813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45935.541242939813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45935.541242939813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45935.541242939813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45935.541242939813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45935.541242939813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45935.541242939813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45935.541242939813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45935.541242939813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45935.541242939813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45935.541242939813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45935.541242939813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45935.541242939813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45935.541242939813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45935.541242939813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45935.541242939813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45935.541242939813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45935.541242939813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45935.541242939813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45935.541242939813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45935.541242939813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45935.541242939813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45935.541242939813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45935.541242939813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45935.541242939813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45935.541242939813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45935.541242939813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45935.541242939813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45935.541242939813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45935.541242939813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45935.541242939813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45935.541242939813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45935.541242939813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45935.541242939813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45935.541242939813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45935.541242939813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45935.541242939813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45935.541242939813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45935.541242939813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45935.541242939813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45935.541242939813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45935.541242939813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45935.541242939813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45935.541242939813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45935.541242939813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45935.541242939813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45935.541242939813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45935.541242939813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45935.541242939813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45935.541242939813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45935.541242939813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45935.541242939813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45935.541242939813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45935.541242939813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45935.541242939813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45935.541242939813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45935.541242939813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45935.541242939813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45935.541242939813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45935.541242939813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45935.541242939813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45935.541242939813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45935.541242939813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45935.541242939813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45935.541242939813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45935.541242939813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45935.541242939813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45935.541242939813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45935.541242939813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45935.541242939813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45935.541242939813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45935.541242939813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45935.541242939813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45935.541242939813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45935.541242939813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45935.541242939813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45935.541242939813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45935.541242939813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45935.541242939813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45935.541242939813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45935.541242939813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45935.541242939813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45935.541242939813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45935.541242939813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45935.541242939813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45935.541242939813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45935.541242939813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45935.541242939813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45935.541242939813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45935.541242939813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45935.541242939813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45935.541242939813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45935.541242939813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45935.541242939813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45935.541242939813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45935.541242939813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45935.541242939813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45935.541242939813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45935.541242939813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45935.541242939813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45935.541242939813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45935.541242939813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45935.541242939813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45935.541242939813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45935.541242939813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45935.541242939813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45935.541242939813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45935.541242939813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45935.541242939813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45935.541242939813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45935.541242939813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45935.541242939813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45935.541242939813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45935.541242939813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45935.541242939813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45935.541242939813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45935.541242939813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45935.541242939813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45935.541242939813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45935.541242939813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45935.541242939813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45935.541242939813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45935.541242939813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45935.541242939813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45935.541242939813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45935.541242939813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45935.541242939813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45935.541242939813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45935.541242939813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45935.541242939813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45935.541242939813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45935.541242939813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45935.541242939813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45935.541242939813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45935.541242939813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45935.541242939813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45935.541242939813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45935.541242939813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45935.541242939813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45935.541242939813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45935.541242939813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45935.541242939813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45935.541242939813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45935.541242939813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45935.541242939813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45935.541242939813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45935.541242939813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45935.541242939813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45935.541242939813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45935.541242939813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45935.541242939813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45935.541242939813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45935.541242939813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45935.541242939813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45935.541242939813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45935.541242939813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45935.541242939813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45935.541242939813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45935.541242939813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45935.541242939813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45935.541242939813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45935.541242939813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45935.541242939813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45935.541242939813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45935.541242939813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45935.541242939813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45935.541242939813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45935.541242939813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45935.541242939813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45935.541242939813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45935.541242939813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45935.541242939813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45935.541242939813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45935.541242939813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45935.541242939813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45935.541242939813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45935.541242939813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45935.541242939813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45935.541242939813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45935.541242939813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45935.541242939813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45935.541242939813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45935.541242939813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45935.541242939813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45935.541242939813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45935.541242939813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45935.541242939813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45935.541242939813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45935.541242939813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45935.541242939813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45935.541242939813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45935.541242939813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45935.541242939813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45935.541242939813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45935.541242939813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45935.541242939813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45935.541242939813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45935.541242939813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45935.541242939813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45935.541242939813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45935.541242939813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45935.541242939813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45935.541242939813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45935.541242939813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45935.541242939813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45935.541242939813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45935.541242939813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45935.541242939813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45935.541242939813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45935.541242939813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45935.541242939813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45935.541242939813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45935.541242939813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45935.541242939813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45935.541242939813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45935.541242939813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45935.541242939813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45935.541242939813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45935.541242939813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45935.541242939813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45935.541242939813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45935.541242939813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45935.541242939813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45935.541242939813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45935.541242939813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45935.541242939813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45935.541242939813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45935.541242939813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45935.541242939813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45935.541242939813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45935.541242939813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45935.541242939813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45935.541242939813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45935.541242939813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45935.541242939813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45935.541242939813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45935.541242939813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45935.541242939813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45935.541242939813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45935.541242939813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45935.541242939813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45935.541242939813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45935.541242939813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45935.541242939813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45935.541242939813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45935.541242939813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45935.541242939813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45935.541242939813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45935.541242939813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45935.541242939813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45935.541242939813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45935.541242939813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45935.541242939813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45935.541242939813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45935.541242939813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45935.541242939813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45935.541242939813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45935.541242939813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45935.541242939813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45935.541242939813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45935.541242939813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45935.541242939813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45935.541242939813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45935.541242939813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45935.541242939813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45935.541242939813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45935.541242939813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45935.541242939813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45935.541242939813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45935.541242939813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45935.541242939813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45935.541242939813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45935.541242939813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45935.541242939813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45935.541242939813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45935.541242939813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45935.541242939813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45935.541242939813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45935.541242939813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45935.541242939813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45935.541242939813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45935.541242939813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45935.541242939813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45935.541242939813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45935.541242939813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45935.541242939813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45935.541242939813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45935.541242939813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45935.541242939813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45935.541242939813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45935.541242939813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45935.541242939813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45935.541242939813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45935.541242939813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45935.541242939813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45935.541242939813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45935.541242939813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45935.541242939813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45935.541242939813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45935.541242939813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45935.541242939813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45935.541242939813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45935.541242939813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45935.541242939813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45935.541242939813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45935.541242939813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45935.541242939813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45935.541242939813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45935.541242939813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45935.541242939813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45935.541242939813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45935.541242939813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45935.541242939813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45935.541242939813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45935.541242939813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45935.541242939813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45935.541242939813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45935.541242939813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45935.541242939813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45935.541242939813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45935.541242939813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45935.541242939813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45935.541242939813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45935.541242939813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45935.541242939813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45935.541242939813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45935.541242939813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45935.541242939813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45935.541242939813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45935.541242939813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45935.541242939813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45935.541242939813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45935.541242939813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45935.541242939813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45935.541242939813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45935.541242939813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45935.541242939813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45935.541242939813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45935.541242939813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45935.541242939813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45935.541242939813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45935.541242939813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45935.541242939813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45935.541242939813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45935.541242939813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45935.541242939813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45935.541242939813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45935.541242939813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45935.541242939813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45935.541242939813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45935.541242939813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45935.541242939813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45935.541242939813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45935.541242939813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45935.541242939813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45935.541242939813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45935.541242939813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45935.541242939813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45935.541242939813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45935.541242939813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45935.541242939813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45935.541242939813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45935.541242939813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45935.541242939813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45935.541242939813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45935.541242939813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45935.541242939813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45935.541242939813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45935.541242939813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45935.541242939813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45935.541242939813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45935.541242939813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45935.541242939813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45935.541242939813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45935.541242939813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45935.541242939813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45935.541242939813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45935.541242939813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45935.541242939813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45935.541242939813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45935.541242939813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45935.541242939813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45935.541242939813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45935.541242939813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45935.541242939813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45935.541242939813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45935.541242939813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45935.541242939813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45935.541242939813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45935.541242939813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45935.541242939813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45935.541242939813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45935.541242939813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45935.541242939813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45935.541242939813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45935.541242939813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45935.541242939813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45935.541242939813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45935.541242939813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45935.541242939813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45935.541242939813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45935.541242939813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45935.541242939813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45935.541242939813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45935.541242939813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45935.541242939813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45935.541242939813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45935.541242939813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45935.541242939813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45935.541242939813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45935.541242939813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45935.541242939813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45935.541242939813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45935.541242939813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45935.541242939813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45935.541242939813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45935.541242939813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45935.541242939813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45935.541242939813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45935.541242939813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45935.541242939813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45935.541242939813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45935.541242939813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45935.541242939813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45935.541242939813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45935.541242939813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45935.541242939813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45935.541242939813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45935.541242939813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45935.541242939813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45935.541242939813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45935.541242939813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45935.541242939813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45935.541242939813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45935.541242939813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45935.541242939813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45935.541242939813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45935.541242939813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45935.541242939813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45935.541242939813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45935.541242939813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45935.541242939813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45935.541242939813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45935.541242939813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45935.541242939813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45935.541242939813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45935.541242939813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45935.541242939813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45935.541242939813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45935.541242939813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45935.541242939813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45935.541242939813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45935.541242939813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45935.541242939813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45935.541242939813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45935.541242939813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45935.541242939813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45935.541242939813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45935.541242939813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45935.541242939813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45935.541242939813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45935.541242939813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45935.541242939813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45935.541242939813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45935.541242939813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45935.541242939813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45935.541242939813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45935.541242939813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45935.541242939813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45935.541242939813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45935.541242939813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45935.541242939813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45935.541242939813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45935.541242939813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45935.541242939813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45935.541242939813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45935.541242939813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45935.541242939813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45935.541242939813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45935.541242939813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45935.541242939813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45935.541242939813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45935.541242939813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45935.541242939813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45935.541242939813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45935.541242939813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45935.541242939813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45935.541242939813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45935.541242939813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45935.541242939813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45935.541242939813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45935.541242939813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45935.541242939813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45935.541242939813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45935.541242939813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45935.541242939813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45935.541242939813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45935.541242939813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45935.541242939813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45935.541242939813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45935.541242939813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45935.541242939813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45935.541242939813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45935.541242939813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45935.541242939813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45935.541242939813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45935.541242939813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45935.541242939813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45935.541242939813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45935.541242939813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45935.541242939813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45935.541242939813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45935.541242939813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45935.541242939813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45935.541242939813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45935.541242939813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45935.541242939813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45935.541242939813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45935.541242939813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45935.541242939813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45935.541242939813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45935.541242939813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45935.541242939813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45935.541242939813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45935.541242939813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45935.541242939813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45935.541242939813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45935.541242939813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45935.541242939813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45935.541242939813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45935.541242939813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45935.541242939813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45935.541242939813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45935.541242939813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45935.541242939813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45935.541242939813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45935.541242939813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45935.541242939813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45935.541242939813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45935.541242939813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45935.541242939813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45935.541242939813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45935.541242939813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45935.541242939813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45935.541242939813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45935.541242939813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45935.541242939813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45935.541242939813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45935.541242939813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45935.541242939813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45935.541242939813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45935.541242939813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45935.541242939813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45935.541242939813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45935.541242939813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45935.541242939813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45935.541242939813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45935.541242939813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45935.541242939813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45935.541242939813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45935.541242939813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45935.541242939813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45935.541242939813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45935.541242939813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45935.541242939813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45935.541242939813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45935.541242939813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45935.541242939813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45935.541242939813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45935.541242939813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45935.541242939813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45935.541242939813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45935.541242939813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45935.541242939813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45935.541242939813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45935.541242939813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45935.541242939813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45935.541242939813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45935.541242939813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45935.541242939813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45935.541242939813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45935.541242939813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45935.541242939813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45935.541242939813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45935.541242939813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45935.541242939813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45935.541242939813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45935.541242939813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45935.541242939813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45935.541242939813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45935.541242939813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45935.541242939813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45935.541242939813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45935.541242939813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45935.541242939813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45935.541242939813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45935.541242939813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45935.541242939813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45935.541242939813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45935.541242939813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45935.541242939813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45935.541242939813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45935.541242939813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45935.541242939813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45935.541242939813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45935.541242939813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45935.541242939813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45935.541242939813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45935.541242939813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45935.541242939813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45935.541242939813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45935.541242939813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45935.541242939813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45935.541242939813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45935.541242939813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45935.541242939813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45935.541242939813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45935.541242939813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45935.541242939813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45935.541242939813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45935.541242939813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45935.541242939813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45935.541242939813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45935.541242939813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45935.541242939813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45935.541242939813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45935.541242939813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45935.541242939813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45935.541242939813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45935.541242939813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45935.541242939813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45935.541242939813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45935.541242939813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45935.541242939813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45935.541242939813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45935.541242939813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45935.541242939813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45935.541242939813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45935.541242939813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45935.541242939813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45935.541242939813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45935.541242939813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45935.541242939813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45935.541242939813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45935.541242939813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45935.541242939813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45935.541242939813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45935.541242939813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45935.541242939813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45935.541242939813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45935.541242939813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45935.541242939813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45935.541242939813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45935.541242939813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45935.541242939813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45935.541242939813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45935.541242939813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45935.541242939813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45935.541242939813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45935.541242939813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45935.541242939813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45935.541242939813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45935.541242939813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45935.541242939813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45935.541242939813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45935.541242939813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45935.541242939813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45935.541242939813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45935.541242939813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45935.541242939813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45935.541242939813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45935.541242939813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45935.541242939813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45935.541242939813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45935.541242939813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45935.541242939813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45935.541242939813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45935.541242939813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45935.541242939813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45935.541242939813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45935.541242939813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45935.541242939813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45935.541242939813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45935.541242939813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45935.541242939813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45935.541242939813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45935.541242939813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45935.541242939813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45935.541242939813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45935.541242939813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45935.541242939813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45935.541242939813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45935.541242939813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45935.541242939813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45935.541242939813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45935.541242939813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45935.541242939813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45935.541242939813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45935.541242939813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45935.541242939813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45935.541242939813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45935.541242939813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45935.541242939813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45935.541242939813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45935.541242939813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45935.541242939813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45935.541242939813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45935.541242939813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45935.541242939813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45935.541242939813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45935.541242939813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45935.541242939813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45935.541242939813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45935.541242939813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45935.541242939813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45935.541242939813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45935.541242939813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45935.541242939813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45935.541242939813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45935.541242939813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45935.541242939813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45935.541242939813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45935.541242939813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45935.541242939813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45935.541242939813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45935.541242939813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45935.541242939813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45935.541242939813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45935.541242939813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45935.541242939813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45935.541242939813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45935.541242939813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45935.541242939813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45935.541242939813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45935.541242939813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45935.541242939813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45935.541242939813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45935.541242939813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45935.541242939813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45935.541242939813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45935.541242939813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45935.541242939813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45935.541242939813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45935.541242939813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45935.541242939813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45935.541242939813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45935.541242939813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45935.541242939813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45935.541242939813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45935.541242939813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45935.541242939813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45935.541242939813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45935.541242939813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45935.541242939813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45935.541242939813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45935.541242939813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45935.541242939813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45935.541242939813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45935.541242939813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45935.541242939813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45935.541242939813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45935.541242939813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45935.541242939813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45935.541242939813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45935.541242939813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45935.541242939813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45935.541242939813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45935.541242939813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45935.541242939813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45935.541242939813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45935.541242939813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45935.541242939813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45935.541242939813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45935.541242939813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45935.541242939813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45935.541242939813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45935.541242939813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45935.541242939813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45935.541242939813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45935.541242939813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45935.541242939813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45935.541242939813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45935.541242939813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45935.541242939813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45935.541242939813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45935.541242939813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45935.541242939813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45935.541242939813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45935.541242939813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45935.541242939813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45935.541242939813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45935.541242939813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45935.541242939813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45935.541242939813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45935.541242939813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45935.541242939813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45935.541242939813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45935.541242939813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45935.541242939813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45935.541242939813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45935.541242939813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45935.541242939813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45935.541242939813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45935.541242939813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45935.541242939813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45935.541242939813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45935.541242939813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45935.541242939813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45935.541242939813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45935.541242939813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45935.541242939813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45935.541242939813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45935.541242939813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45935.541242939813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45935.541242939813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45935.541242939813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45935.541242939813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45935.541242939813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45935.541242939813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45935.541242939813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45935.541242939813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45935.541242939813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45935.541242939813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45935.541242939813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45935.541242939813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45935.541242939813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45935.541242939813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45935.541242939813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45935.541242939813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45935.541242939813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45935.541242939813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45935.541242939813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45935.541242939813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45935.541242939813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45935.541242939813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45935.541242939813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45935.541242939813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45935.541242939813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45935.541242939813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45935.541242939813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45935.541242939813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45935.541242939813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45935.541242939813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45935.541242939813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45935.541242939813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45935.541242939813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45935.541242939813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45935.541242939813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45935.541242939813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45935.541242939813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45935.541242939813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45935.541242939813</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232.06052534721675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4.6509651620363002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0.54593043981003575</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0.38429849536623806</v>
      </c>
      <c r="H5" s="113">
        <v>45935.07104166667</v>
      </c>
      <c r="I5" s="110" t="str">
        <f>IFERROR(VLOOKUP(D5,DB!A:F,6,0),"")</f>
        <v>Generator-SG</v>
      </c>
      <c r="J5" s="110" t="str">
        <f>IFERROR(VLOOKUP(D5,DB!A:G,7,0),"")</f>
        <v>Good</v>
      </c>
      <c r="K5" s="115" t="s">
        <v>39060</v>
      </c>
      <c r="L5" s="107" t="str">
        <f>IFERROR(VLOOKUP(D5,DB!A:I,9,0),"")</f>
        <v>Latis</v>
      </c>
    </row>
    <row r="6" spans="1:16" ht="15" customHeight="1">
      <c r="A6" s="110" t="s">
        <v>39061</v>
      </c>
      <c r="B6" s="110" t="str">
        <f>IFERROR(VLOOKUP(D6,DB!A:K,11,0),"")</f>
        <v>R4</v>
      </c>
      <c r="C6" s="111">
        <v>1</v>
      </c>
      <c r="D6" s="107" t="s">
        <v>24468</v>
      </c>
      <c r="E6" s="112" t="s">
        <v>38964</v>
      </c>
      <c r="F6" s="113"/>
      <c r="G6" s="114">
        <f ca="1">IFERROR(NOW()-F6,"")</f>
        <v>45935.541242939813</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3.3430439812946133E-2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c r="B8" s="110" t="str">
        <f>IFERROR(VLOOKUP(D8,DB!A:K,11,0),"")</f>
        <v/>
      </c>
      <c r="C8" s="111"/>
      <c r="D8" s="107"/>
      <c r="E8" s="112"/>
      <c r="F8" s="113"/>
      <c r="G8" s="114">
        <f ca="1">IFERROR(NOW()-F8,"")</f>
        <v>45935.541242939813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45935.541242939813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45935.541242939813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45935.541242939813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45935.541242939813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45935.541242939813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45935.541242939813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45935.541242939813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45935.541242939813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45935.541242939813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45935.541242939813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45935.541242939813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45935.541242939813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45935.541242939813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45935.541242939813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45935.541242939813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45935.541242939813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45935.541242939813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45935.541242939813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45935.541242939813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45935.541242939813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45935.541242939813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45935.541242939813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45935.541242939813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45935.541242939813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45935.541242939813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45935.541242939813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45935.541242939813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45935.541242939813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45935.541242939813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45935.541242939813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45935.541242939813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45935.541242939813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45935.541242939813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45935.541242939813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45935.541242939813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45935.541242939813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45935.541242939813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45935.541242939813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45935.541242939813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45935.541242939813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45935.541242939813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45935.541242939813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45935.541242939813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45935.541242939813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45935.541242939813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45935.541242939813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45935.541242939813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45935.541242939813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45935.541242939813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45935.541242939813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45935.541242939813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45935.541242939813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45935.541242939813</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43.709182754624635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9.3523656249963096</v>
      </c>
      <c r="H3" s="38">
        <v>45926.158159722225</v>
      </c>
      <c r="I3" s="37" t="str">
        <f>IFERROR(VLOOKUP(D3,DB!A:F,6,0),"")</f>
        <v>SCECO</v>
      </c>
      <c r="J3" s="37" t="str">
        <f>IFERROR(VLOOKUP(D3,DB!A:G,7,0),"")</f>
        <v>Good</v>
      </c>
      <c r="K3" s="37" t="s">
        <v>39068</v>
      </c>
      <c r="L3" s="37" t="str">
        <f>IFERROR(VLOOKUP(D3,DB!A:I,9,0),"")</f>
        <v>Latis</v>
      </c>
      <c r="M3" s="136"/>
    </row>
    <row r="4" spans="1:13" ht="15.75">
      <c r="A4" s="37"/>
      <c r="B4" s="37" t="str">
        <f>IFERROR(VLOOKUP(D4,DB!A:K,11,0),"")</f>
        <v/>
      </c>
      <c r="C4" s="37"/>
      <c r="D4" s="140"/>
      <c r="E4" s="37"/>
      <c r="F4" s="38"/>
      <c r="G4" s="39">
        <f ca="1">IFERROR(NOW()-F4,"-")</f>
        <v>45935.541242939813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45935.541242939813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45935.541242939813</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45935.541242939813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45935.541242939813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45935.541242939813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45935.541242939813</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45935.541242939813</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45935.541242939813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45935.541242939813</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45935.541242939813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45935.541242939813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45935.541242939813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45935.541242939813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45935.541242939813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45935.541242939813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45935.541242939813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45935.541242939813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45935.541242939813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45935.541242939813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45935.541242939813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45935.541242939813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45935.541242939813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45935.541242939813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45935.541242939813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45935.541242939813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45935.541242939813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45935.541242939813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45935.541242939813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45935.541242939813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45935.541242939813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45935.541242939813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45935.541242939813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45935.541242939813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45935.541242939813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45935.541242939813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45935.541242939813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45935.541242939813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45935.541242939813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45935.541242939813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45935.541242939813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45935.541242939813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45935.541242939813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45935.541242939813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45935.541242939813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45935.541242939813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45935.541242939813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45935.541242939813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45935.541242939813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45935.541242939813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45935.541242939813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45935.541242939813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45935.541242939813</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45935.541242939813</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45935.541242939813</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45935.541242939813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45935.541242939813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45935.541242939813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45935.541242939813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45935.541242939813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45935.541242939813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45935.541242939813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45935.541242939813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45935.541242939813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45935.541242939813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45935.541242939813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45935.541242939813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45935.541242939813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45935.541242939813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45935.541242939813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45935.541242939813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45935.541242939813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45935.541242939813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45935.541242939813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45935.541242939813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45935.541242939813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45935.541242939813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45935.541242939813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45935.541242939813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45935.541242939813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45935.541242939813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45935.541242939813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45935.541242939813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45935.541242939813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45935.541242939813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45935.541242939813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45935.541242939813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45935.541242939813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45935.541242939813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45935.541242939813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45935.541242939813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45935.541242939813</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45935.541242939813</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45935.541242939813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45935.541242939813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45935.541242939813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45935.541242939813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45935.541242939813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45935.541242939813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45935.541242939813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45935.541242939813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45935.541242939813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45935.541242939813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45935.541242939813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45935.541242939813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45935.541242939813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45935.541242939813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45935.541242939813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45935.541242939813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45935.541242939813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45935.541242939813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45935.541242939813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45935.541242939813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45935.541242939813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45935.541242939813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45935.541242939813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45935.541242939813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45935.541242939813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45935.541242939813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45935.541242939813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45935.541242939813</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45935.541242939813</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45935.541242939813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45935.541242939813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45935.541242939813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45935.541242939813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45935.541242939813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45935.541242939813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45935.541242939813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45935.541242939813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45935.541242939813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45935.541242939813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45935.541242939813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45935.541242939813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45935.541242939813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45935.541242939813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45935.541242939813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45935.541242939813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45935.541242939813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45935.541242939813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45935.541242939813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45935.541242939813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45935.541242939813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45935.541242939813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45935.541242939813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45935.541242939813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45935.541242939813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45935.541242939813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45935.541242939813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45935.541242939813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45935.541242939813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45935.541242939813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45935.541242939813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45935.541242939813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45935.541242939813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45935.541242939813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45935.541242939813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45935.541242939813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45935.541242939813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45935.541242939813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45935.541242939813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45935.541242939813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45935.541242939813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45935.541242939813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45935.541242939813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45935.541242939813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45935.541242939813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45935.541242939813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45935.541242939813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45935.541242939813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45935.541242939813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45935.541242939813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45935.541242939813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45935.541242939813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45935.541242939813</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45935.541242939813</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8.7683957175904652</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20" t="s">
        <v>5398</v>
      </c>
      <c r="C3" s="137">
        <v>1</v>
      </c>
      <c r="D3" s="120" t="s">
        <v>32861</v>
      </c>
      <c r="E3" s="137" t="s">
        <v>39070</v>
      </c>
      <c r="F3" s="138">
        <v>45933.880972222221</v>
      </c>
      <c r="G3" s="89">
        <f ca="1">IFERROR(NOW()-F3,"-")</f>
        <v>1.6602707175916294</v>
      </c>
      <c r="H3" s="139">
        <v>45929.455266203702</v>
      </c>
      <c r="I3" s="120" t="str">
        <f>IFERROR(VLOOKUP(D3,DB!A:F,6,0),"")</f>
        <v>SCECO</v>
      </c>
      <c r="J3" s="120" t="str">
        <f>IFERROR(VLOOKUP(D3,DB!A:G,7,0),"")</f>
        <v>In progress</v>
      </c>
      <c r="K3" s="137" t="s">
        <v>39071</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20" t="str">
        <f>IFERROR(VLOOKUP(D4,DB!A:K,11,0),"")</f>
        <v>R6</v>
      </c>
      <c r="C4" s="137">
        <v>1</v>
      </c>
      <c r="D4" s="120" t="s">
        <v>33684</v>
      </c>
      <c r="E4" s="137" t="s">
        <v>38964</v>
      </c>
      <c r="F4" s="139">
        <v>45933.705324074072</v>
      </c>
      <c r="G4" s="89">
        <f ca="1">IFERROR(NOW()-F4,"-")</f>
        <v>1.8359188657414052</v>
      </c>
      <c r="H4" s="139">
        <v>45933.228229166663</v>
      </c>
      <c r="I4" s="120" t="str">
        <f>IFERROR(VLOOKUP(D4,DB!A:F,6,0),"")</f>
        <v>SCECO</v>
      </c>
      <c r="J4" s="120" t="str">
        <f>IFERROR(VLOOKUP(D4,DB!A:G,7,0),"")</f>
        <v>Weak</v>
      </c>
      <c r="K4" s="137" t="s">
        <v>39074</v>
      </c>
      <c r="L4" s="126" t="str">
        <f>IFERROR(VLOOKUP(D4,DB!A:I,9,0),"")</f>
        <v>Latis</v>
      </c>
    </row>
    <row r="5" spans="1:16383" ht="31.5" customHeight="1">
      <c r="A5" s="137" t="s">
        <v>39075</v>
      </c>
      <c r="B5" s="120" t="s">
        <v>5398</v>
      </c>
      <c r="C5" s="137">
        <v>1</v>
      </c>
      <c r="D5" s="120" t="s">
        <v>33408</v>
      </c>
      <c r="E5" s="137" t="s">
        <v>38964</v>
      </c>
      <c r="F5" s="138">
        <v>45934.942245370374</v>
      </c>
      <c r="G5" s="89">
        <f ca="1">IFERROR(NOW()-F5,"-")</f>
        <v>0.59899756943923421</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45935.541242939813</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2"/>
      <c r="E7" s="137"/>
      <c r="F7" s="137"/>
      <c r="G7" s="89">
        <f ca="1">IFERROR(NOW()-F7,"-")</f>
        <v>45935.541242939813</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45935.541242939813</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41"/>
      <c r="E9" s="137"/>
      <c r="F9" s="137"/>
      <c r="G9" s="89">
        <f ca="1">IFERROR(NOW()-F9,"-")</f>
        <v>45935.541242939813</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45935.541242939813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45935.541242939813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2"/>
      <c r="E12" s="123"/>
      <c r="F12" s="124"/>
      <c r="G12" s="89">
        <f ca="1">IFERROR(NOW()-F12,"-")</f>
        <v>45935.541242939813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45935.541242939813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45935.541242939813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45935.541242939813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45935.541242939813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45935.541242939813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45935.541242939813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45935.541242939813</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45935.541242939813</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45935.541242939813</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45935.541242939813</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45935.541242939813</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45935.541242939813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45935.541242939813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45935.541242939813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45935.541242939813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45935.541242939813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45935.541242939813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45935.541242939813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45935.541242939813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45935.541242939813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45935.541242939813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45935.541242939813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45935.541242939813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45935.541242939813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45935.541242939813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45935.541242939813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45935.541242939813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45935.541242939813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45935.541242939813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45935.541242939813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45935.541242939813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45935.541242939813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45935.541242939813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45935.541242939813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45935.541242939813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45935.541242939813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45935.541242939813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45935.541242939813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45935.541242939813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45935.541242939813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45935.541242939813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45935.541242939813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45935.541242939813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45935.541242939813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45935.541242939813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45935.541242939813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45935.541242939813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45935.541242939813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45935.541242939813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45935.541242939813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45935.541242939813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45935.541242939813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45935.541242939813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45935.541242939813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45935.541242939813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45935.541242939813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45935.541242939813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45935.541242939813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45935.541242939813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45935.541242939813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45935.541242939813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45935.541242939813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45935.541242939813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45935.541242939813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45935.541242939813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45935.541242939813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45935.541242939813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45935.541242939813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45935.541242939813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45935.541242939813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45935.541242939813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45935.541242939813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45935.541242939813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45935.541242939813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45935.541242939813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45935.541242939813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45935.541242939813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45935.541242939813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45935.541242939813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45935.541242939813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45935.541242939813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45935.541242939813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45935.541242939813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45935.541242939813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45935.541242939813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45935.541242939813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45935.541242939813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45935.541242939813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45935.541242939813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45935.541242939813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45935.541242939813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45935.541242939813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45935.541242939813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45935.541242939813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45935.541242939813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45935.541242939813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45935.541242939813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45935.541242939813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45935.541242939813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45935.541242939813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45935.541242939813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45935.541242939813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45935.541242939813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45935.541242939813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45935.541242939813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45935.541242939813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45935.541242939813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45935.541242939813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45935.541242939813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45935.541242939813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45935.541242939813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45935.541242939813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45935.541242939813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45935.541242939813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45935.541242939813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45935.541242939813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45935.541242939813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45935.541242939813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45935.541242939813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45935.541242939813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45935.541242939813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45935.541242939813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45935.541242939813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45935.541242939813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45935.541242939813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45935.541242939813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45935.541242939813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45935.541242939813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45935.541242939813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45935.541242939813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45935.541242939813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45935.541242939813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45935.541242939813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45935.541242939813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45935.541242939813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45935.541242939813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45935.541242939813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45935.541242939813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45935.541242939813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45935.541242939813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45935.541242939813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45935.541242939813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45935.541242939813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45935.541242939813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45935.541242939813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45935.541242939813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45935.541242939813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45935.541242939813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45935.541242939813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45935.541242939813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45935.541242939813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45935.541242939813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45935.541242939813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45935.541242939813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45935.541242939813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45935.541242939813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45935.541242939813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45935.541242939813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45935.541242939813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45935.541242939813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45935.541242939813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45935.541242939813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45935.541242939813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45935.541242939813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45935.541242939813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45935.541242939813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45935.541242939813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45935.541242939813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45935.541242939813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45935.541242939813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45935.541242939813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45935.541242939813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45935.541242939813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45935.541242939813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45935.541242939813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45935.541242939813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45935.541242939813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45935.541242939813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45935.541242939813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45935.541242939813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45935.541242939813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45935.541242939813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45935.541242939813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45935.541242939813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45935.541242939813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45935.541242939813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45935.541242939813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45935.541242939813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45935.541242939813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45935.541242939813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45935.541242939813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45935.541242939813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45935.541242939813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45935.541242939813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45935.541242939813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45935.541242939813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45935.541242939813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45935.541242939813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45935.541242939813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45935.541242939813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45935.541242939813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45935.541242939813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45935.541242939813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45935.541242939813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45935.541242939813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45935.541242939813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45935.541242939813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45935.541242939813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45935.541242939813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45935.541242939813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45935.541242939813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45935.541242939813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45935.541242939813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45935.541242939813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45935.541242939813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45935.541242939813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45935.541242939813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45935.541242939813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45935.541242939813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45935.541242939813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45935.541242939813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45935.541242939813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45935.541242939813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45935.541242939813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45935.541242939813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45935.541242939813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45935.541242939813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45935.541242939813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45935.541242939813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45935.541242939813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45935.541242939813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45935.541242939813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45935.541242939813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45935.541242939813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45935.541242939813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45935.541242939813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45935.541242939813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45935.541242939813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45935.541242939813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45935.541242939813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45935.541242939813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45935.541242939813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45935.541242939813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45935.541242939813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45935.541242939813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45935.541242939813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45935.541242939813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45935.541242939813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45935.541242939813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45935.541242939813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45935.541242939813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45935.541242939813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45935.541242939813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45935.541242939813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45935.541242939813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45935.541242939813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45935.541242939813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45935.541242939813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45935.541242939813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45935.541242939813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45935.541242939813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45935.541242939813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45935.541242939813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45935.541242939813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45935.541242939813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45935.541242939813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45935.541242939813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45935.541242939813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45935.541242939813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45935.541242939813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45935.541242939813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45935.541242939813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45935.541242939813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45935.541242939813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45935.541242939813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45935.541242939813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45935.541242939813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45935.541242939813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45935.541242939813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45935.541242939813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45935.541242939813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45935.541242939813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45935.541242939813</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