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28" documentId="13_ncr:1_{F6CB121F-512D-4AA6-A0C1-0FB36C537598}" xr6:coauthVersionLast="47" xr6:coauthVersionMax="47" xr10:uidLastSave="{74C2D9C1-4827-41AE-BC93-7E21DC2E72D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B4" i="5"/>
  <c r="B5" i="5"/>
  <c r="B6" i="5"/>
  <c r="B7" i="5"/>
  <c r="B8" i="5"/>
  <c r="B9" i="5"/>
  <c r="B10" i="5"/>
  <c r="B11" i="5"/>
  <c r="B12" i="5"/>
  <c r="B13"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<sst xmlns="http://schemas.openxmlformats.org/spreadsheetml/2006/main" count="178604" uniqueCount="39086">
  <si>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</si>
  <si>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</si>
  <si>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</si>
  <si>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</si>
  <si>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</si>
  <si>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</si>
  <si>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</si>
  <si>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</si>
  <si>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</si>
  <si>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</si>
  <si>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</si>
  <si>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</si>
  <si>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</si>
  <si>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</si>
  <si>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</si>
  <si>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</si>
  <si>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</si>
  <si>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</si>
  <si>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</si>
  <si>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</si>
  <si>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</si>
  <si>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</si>
  <si>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</si>
  <si>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</si>
  <si>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</si>
  <si>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</si>
  <si>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</si>
  <si>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</si>
  <si>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</si>
  <si>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</si>
  <si>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</si>
  <si>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</si>
  <si>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</si>
  <si>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</si>
  <si>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</si>
  <si>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</si>
  <si>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</si>
  <si>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</si>
  <si>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</si>
  <si>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</si>
  <si>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</si>
  <si>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</si>
  <si>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</si>
  <si>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</si>
  <si>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</si>
  <si>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</si>
  <si>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</si>
  <si>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</si>
  <si>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</si>
  <si>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</si>
  <si>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</si>
  <si>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</si>
  <si>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</si>
  <si>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</si>
  <si>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</si>
  <si>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</si>
  <si>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</si>
  <si>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</si>
  <si>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</si>
  <si>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</si>
  <si>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</si>
  <si>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</si>
  <si>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</si>
  <si>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</si>
  <si>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</si>
  <si>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</si>
  <si>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</si>
  <si>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</si>
  <si>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</si>
  <si>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</si>
  <si>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</si>
  <si>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</si>
  <si>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</si>
  <si>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</si>
  <si>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</si>
  <si>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</si>
  <si>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</si>
  <si>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</si>
  <si>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</si>
  <si>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</si>
  <si>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</si>
  <si>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</si>
  <si>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</si>
  <si>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</si>
  <si>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</si>
  <si>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</si>
  <si>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</si>
  <si>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</si>
  <si>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</si>
  <si>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</si>
  <si>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</si>
  <si>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</si>
  <si>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</si>
  <si>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</si>
  <si>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</si>
  <si>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</si>
  <si>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</si>
  <si>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</si>
  <si>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</si>
  <si>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</si>
  <si>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</si>
  <si>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</si>
  <si>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</si>
  <si>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</si>
  <si>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</si>
  <si>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</si>
  <si>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</si>
  <si>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</si>
  <si>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</si>
  <si>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</si>
  <si>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</si>
  <si>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</si>
  <si>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</si>
  <si>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</si>
  <si>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</si>
  <si>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</si>
  <si>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</si>
  <si>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</si>
  <si>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</si>
  <si>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</si>
  <si>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</si>
  <si>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</si>
  <si>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</si>
  <si>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</si>
  <si>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</si>
  <si>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</si>
  <si>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</si>
  <si>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</si>
  <si>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</si>
  <si>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</si>
  <si>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</si>
  <si>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</si>
  <si>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</si>
  <si>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</si>
  <si>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</si>
  <si>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</si>
  <si>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</si>
  <si>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</si>
  <si>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</si>
  <si>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</si>
  <si>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</si>
  <si>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</si>
  <si>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</si>
  <si>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</si>
  <si>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</si>
  <si>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</si>
  <si>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</si>
  <si>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</si>
  <si>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</si>
  <si>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</si>
  <si>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</si>
  <si>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</si>
  <si>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</si>
  <si>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</si>
  <si>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</si>
  <si>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</si>
  <si>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</si>
  <si>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</si>
  <si>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</si>
  <si>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</si>
  <si>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</si>
  <si>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</si>
  <si>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</si>
  <si>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</si>
  <si>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</si>
  <si>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</si>
  <si>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</si>
  <si>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</si>
  <si>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</si>
  <si>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</si>
  <si>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</si>
  <si>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</si>
  <si>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</si>
  <si>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</si>
  <si>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</si>
  <si>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</si>
  <si>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</si>
  <si>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</si>
  <si>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</si>
  <si>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</si>
  <si>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</si>
  <si>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</si>
  <si>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</si>
  <si>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</si>
  <si>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</si>
  <si>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</si>
  <si>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</si>
  <si>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</si>
  <si>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</si>
  <si>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</si>
  <si>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</si>
  <si>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</si>
  <si>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</si>
  <si>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</si>
  <si>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</si>
  <si>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</si>
  <si>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</si>
  <si>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</si>
  <si>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</si>
  <si>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</si>
  <si>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</si>
  <si>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</si>
  <si>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</si>
  <si>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</si>
  <si>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</si>
  <si>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</si>
  <si>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</si>
  <si>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</si>
  <si>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</si>
  <si>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</si>
  <si>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</si>
  <si>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</si>
  <si>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</si>
  <si>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</si>
  <si>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</si>
  <si>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</si>
  <si>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</si>
  <si>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</si>
  <si>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</si>
  <si>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</si>
  <si>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</si>
  <si>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</si>
  <si>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</si>
  <si>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</si>
  <si>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</si>
  <si>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</si>
  <si>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</si>
  <si>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</si>
  <si>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</si>
  <si>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</si>
  <si>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</si>
  <si>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</si>
  <si>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</si>
  <si>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</si>
  <si>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</si>
  <si>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</si>
  <si>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</si>
  <si>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</si>
  <si>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</si>
  <si>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</si>
  <si>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</si>
  <si>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</si>
  <si>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</si>
  <si>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</si>
  <si>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</si>
  <si>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</si>
  <si>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</si>
  <si>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</si>
  <si>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</si>
  <si>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</si>
  <si>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</si>
  <si>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</si>
  <si>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</si>
  <si>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</si>
  <si>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</si>
  <si>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</si>
  <si>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</si>
  <si>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</si>
  <si>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</si>
  <si>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</si>
  <si>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</si>
  <si>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</si>
  <si>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</si>
  <si>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</si>
  <si>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</si>
  <si>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</si>
  <si>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</si>
  <si>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</si>
  <si>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</si>
  <si>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</si>
  <si>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</si>
  <si>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</si>
  <si>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</si>
  <si>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</si>
  <si>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</si>
  <si>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</si>
  <si>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</si>
  <si>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</si>
  <si>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</si>
  <si>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</si>
  <si>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</si>
  <si>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</si>
  <si>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</si>
  <si>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</si>
  <si>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</si>
  <si>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</si>
  <si>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</si>
  <si>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</si>
  <si>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</si>
  <si>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</si>
  <si>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</si>
  <si>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</si>
  <si>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</si>
  <si>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</si>
  <si>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</si>
  <si>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</si>
  <si>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</si>
  <si>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</si>
  <si>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</si>
  <si>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</si>
  <si>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</si>
  <si>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</si>
  <si>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</si>
  <si>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</si>
  <si>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</si>
  <si>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</si>
  <si>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</si>
  <si>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</si>
  <si>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</si>
  <si>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</si>
  <si>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</si>
  <si>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</si>
  <si>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</si>
  <si>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</si>
  <si>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</si>
  <si>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</si>
  <si>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</si>
  <si>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</si>
  <si>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</si>
  <si>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</si>
  <si>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</si>
  <si>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</si>
  <si>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</si>
  <si>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</si>
  <si>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</si>
  <si>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</si>
  <si>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</si>
  <si>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</si>
  <si>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</si>
  <si>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</si>
  <si>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</si>
  <si>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</si>
  <si>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</si>
  <si>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</si>
  <si>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</si>
  <si>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</si>
  <si>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</si>
  <si>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</si>
  <si>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</si>
  <si>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</si>
  <si>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</si>
  <si>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</si>
  <si>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</si>
  <si>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</si>
  <si>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</si>
  <si>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</si>
  <si>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</si>
  <si>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</si>
  <si>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</si>
  <si>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</si>
  <si>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</si>
  <si>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</si>
  <si>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</si>
  <si>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</si>
  <si>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</si>
  <si>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</si>
  <si>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</si>
  <si>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</si>
  <si>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</si>
  <si>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</si>
  <si>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</si>
  <si>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</si>
  <si>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</si>
  <si>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</si>
  <si>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</si>
  <si>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</si>
  <si>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</si>
  <si>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</si>
  <si>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</si>
  <si>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</si>
  <si>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</si>
  <si>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</si>
  <si>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</si>
  <si>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</si>
  <si>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</si>
  <si>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</si>
  <si>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</si>
  <si>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</si>
  <si>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</si>
  <si>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</si>
  <si>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</si>
  <si>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</si>
  <si>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</si>
  <si>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</si>
  <si>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</si>
  <si>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</si>
  <si>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</si>
  <si>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</si>
  <si>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</si>
  <si>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</si>
  <si>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</si>
  <si>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</si>
  <si>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</si>
  <si>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</si>
  <si>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</si>
  <si>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</si>
  <si>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</si>
  <si>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</si>
  <si>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</si>
  <si>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</si>
  <si>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</si>
  <si>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</si>
  <si>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</si>
  <si>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</si>
  <si>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</si>
  <si>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</si>
  <si>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</si>
  <si>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</si>
  <si>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</si>
  <si>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</si>
  <si>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</si>
  <si>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</si>
  <si>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</si>
  <si>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</si>
  <si>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</si>
  <si>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</si>
  <si>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</si>
  <si>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</si>
  <si>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</si>
  <si>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</si>
  <si>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</si>
  <si>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</si>
  <si>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</si>
  <si>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</si>
  <si>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</si>
  <si>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</si>
  <si>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</si>
  <si>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</si>
  <si>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</si>
  <si>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</si>
  <si>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</si>
  <si>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</si>
  <si>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</si>
  <si>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</si>
  <si>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</si>
  <si>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</si>
  <si>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</si>
  <si>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</si>
  <si>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</si>
  <si>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</si>
  <si>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</si>
  <si>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</si>
  <si>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</si>
  <si>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</si>
  <si>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</si>
  <si>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</si>
  <si>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</si>
  <si>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</si>
  <si>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</si>
  <si>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</si>
  <si>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</si>
  <si>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</si>
  <si>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</si>
  <si>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</si>
  <si>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</si>
  <si>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</si>
  <si>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</si>
  <si>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</si>
  <si>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</si>
  <si>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</si>
  <si>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</si>
  <si>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</si>
  <si>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</si>
  <si>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</si>
  <si>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</si>
  <si>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</si>
  <si>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</si>
  <si>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</si>
  <si>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</si>
  <si>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</si>
  <si>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</si>
  <si>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</si>
  <si>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</si>
  <si>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</si>
  <si>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</si>
  <si>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</si>
  <si>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</si>
  <si>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</si>
  <si>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</si>
  <si>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</si>
  <si>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</si>
  <si>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</si>
  <si>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</si>
  <si>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</si>
  <si>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</si>
  <si>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</si>
  <si>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</si>
  <si>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</si>
  <si>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</si>
  <si>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</si>
  <si>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</si>
  <si>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</si>
  <si>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</si>
  <si>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</si>
  <si>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</si>
  <si>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</si>
  <si>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</si>
  <si>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</si>
  <si>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</si>
  <si>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</si>
  <si>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</si>
  <si>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</si>
  <si>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</si>
  <si>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</si>
  <si>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</si>
  <si>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</si>
  <si>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</si>
  <si>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</si>
  <si>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</si>
  <si>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</si>
  <si>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</si>
  <si>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</si>
  <si>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</si>
  <si>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</si>
  <si>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</si>
  <si>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</si>
  <si>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</si>
  <si>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</si>
  <si>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</si>
  <si>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</si>
  <si>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</si>
  <si>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</si>
  <si>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</si>
  <si>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</si>
  <si>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</si>
  <si>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</si>
  <si>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</si>
  <si>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</si>
  <si>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</si>
  <si>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</si>
  <si>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</si>
  <si>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</si>
  <si>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</si>
  <si>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</si>
  <si>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</si>
  <si>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</si>
  <si>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</si>
  <si>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</si>
  <si>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</si>
  <si>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</si>
  <si>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</si>
  <si>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</si>
  <si>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</si>
  <si>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</si>
  <si>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</si>
  <si>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</si>
  <si>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</si>
  <si>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</si>
  <si>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</si>
  <si>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</si>
  <si>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</si>
  <si>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</si>
  <si>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</si>
  <si>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</si>
  <si>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</si>
  <si>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</si>
  <si>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</si>
  <si>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</si>
  <si>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</si>
  <si>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</si>
  <si>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</si>
  <si>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</si>
  <si>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</si>
  <si>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</si>
  <si>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</si>
  <si>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</si>
  <si>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</si>
  <si>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</si>
  <si>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</si>
  <si>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</si>
  <si>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</si>
  <si>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</si>
  <si>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</si>
  <si>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</si>
  <si>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</si>
  <si>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</si>
  <si>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</si>
  <si>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</si>
  <si>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</si>
  <si>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</si>
  <si>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</si>
  <si>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</si>
  <si>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</si>
  <si>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</si>
  <si>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</si>
  <si>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</si>
  <si>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</si>
  <si>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</si>
  <si>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</si>
  <si>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</si>
  <si>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</si>
  <si>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</si>
  <si>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</si>
  <si>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</si>
  <si>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</si>
  <si>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</si>
  <si>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</si>
  <si>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</si>
  <si>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</si>
  <si>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</si>
  <si>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</si>
  <si>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</si>
  <si>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</si>
  <si>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</si>
  <si>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</si>
  <si>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</si>
  <si>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</si>
  <si>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</si>
  <si>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</si>
  <si>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</si>
  <si>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</si>
  <si>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</si>
  <si>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</si>
  <si>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</si>
  <si>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</si>
  <si>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</si>
  <si>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</si>
  <si>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</si>
  <si>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</si>
  <si>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</si>
  <si>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</si>
  <si>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</si>
  <si>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</si>
  <si>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</si>
  <si>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</si>
  <si>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</si>
  <si>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</si>
  <si>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</si>
  <si>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</si>
  <si>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</si>
  <si>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</si>
  <si>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</si>
  <si>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</si>
  <si>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</si>
  <si>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</si>
  <si>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</si>
  <si>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</si>
  <si>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</si>
  <si>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</si>
  <si>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</si>
  <si>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</si>
  <si>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</si>
  <si>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</si>
  <si>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</si>
  <si>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</si>
  <si>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</si>
  <si>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</si>
  <si>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</si>
  <si>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</si>
  <si>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</si>
  <si>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</si>
  <si>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</si>
  <si>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</si>
  <si>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</si>
  <si>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</si>
  <si>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</si>
  <si>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</si>
  <si>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</si>
  <si>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</si>
  <si>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</si>
  <si>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</si>
  <si>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</si>
  <si>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</si>
  <si>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</si>
  <si>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</si>
  <si>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</si>
  <si>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</si>
  <si>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</si>
  <si>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</si>
  <si>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</si>
  <si>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</si>
  <si>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</si>
  <si>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</si>
  <si>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</si>
  <si>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</si>
  <si>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</si>
  <si>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</si>
  <si>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</si>
  <si>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</si>
  <si>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</si>
  <si>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</si>
  <si>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</si>
  <si>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</si>
  <si>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</si>
  <si>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</si>
  <si>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</si>
  <si>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</si>
  <si>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</si>
  <si>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</si>
  <si>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</si>
  <si>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</si>
  <si>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</si>
  <si>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</si>
  <si>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</si>
  <si>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</si>
  <si>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</si>
  <si>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</si>
  <si>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</si>
  <si>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</si>
  <si>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</si>
  <si>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</si>
  <si>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</si>
  <si>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</si>
  <si>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</si>
  <si>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</si>
  <si>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</si>
  <si>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</si>
  <si>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</si>
  <si>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</si>
  <si>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</si>
  <si>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</si>
  <si>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</si>
  <si>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</si>
  <si>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</si>
  <si>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</si>
  <si>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</si>
  <si>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</si>
  <si>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</si>
  <si>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</si>
  <si>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</si>
  <si>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</si>
  <si>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</si>
  <si>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</si>
  <si>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</si>
  <si>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</si>
  <si>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</si>
  <si>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</si>
  <si>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</si>
  <si>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</si>
  <si>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</si>
  <si>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</si>
  <si>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</si>
  <si>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</si>
  <si>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</si>
  <si>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</si>
  <si>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</si>
  <si>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</si>
  <si>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</si>
  <si>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</si>
  <si>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</si>
  <si>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</si>
  <si>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</si>
  <si>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</si>
  <si>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</si>
  <si>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</si>
  <si>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</si>
  <si>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</si>
  <si>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</si>
  <si>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</si>
  <si>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</si>
  <si>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</si>
  <si>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</si>
  <si>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</si>
  <si>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</si>
  <si>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</si>
  <si>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</si>
  <si>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</si>
  <si>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</si>
  <si>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</si>
  <si>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</si>
  <si>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</si>
  <si>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</si>
  <si>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</si>
  <si>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</si>
  <si>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</si>
  <si>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</si>
  <si>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</si>
  <si>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</si>
  <si>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</si>
  <si>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</si>
  <si>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</si>
  <si>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</si>
  <si>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</si>
  <si>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</si>
  <si>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</si>
  <si>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</si>
  <si>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</si>
  <si>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</si>
  <si>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</si>
  <si>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</si>
  <si>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</si>
  <si>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</si>
  <si>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</si>
  <si>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</si>
  <si>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</si>
  <si>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</si>
  <si>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</si>
  <si>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</si>
  <si>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</si>
  <si>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</si>
  <si>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</si>
  <si>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</si>
  <si>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</si>
  <si>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</si>
  <si>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</si>
  <si>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</si>
  <si>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</si>
  <si>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</si>
  <si>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</si>
  <si>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</si>
  <si>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</si>
  <si>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</si>
  <si>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</si>
  <si>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</si>
  <si>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</si>
  <si>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</si>
  <si>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</si>
  <si>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</si>
  <si>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</si>
  <si>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</si>
  <si>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</si>
  <si>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</si>
  <si>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</si>
  <si>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</si>
  <si>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</si>
  <si>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</si>
  <si>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</si>
  <si>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</si>
  <si>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</si>
  <si>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</si>
  <si>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</si>
  <si>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</si>
  <si>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</si>
  <si>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</si>
  <si>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</si>
  <si>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</si>
  <si>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</si>
  <si>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</si>
  <si>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</si>
  <si>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</si>
  <si>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</si>
  <si>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</si>
  <si>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</si>
  <si>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</si>
  <si>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</si>
  <si>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</si>
  <si>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</si>
  <si>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</si>
  <si>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</si>
  <si>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</si>
  <si>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</si>
  <si>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</si>
  <si>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</si>
  <si>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</si>
  <si>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</si>
  <si>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</si>
  <si>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</si>
  <si>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</si>
  <si>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</si>
  <si>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</si>
  <si>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</si>
  <si>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</si>
  <si>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</si>
  <si>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</si>
  <si>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</si>
  <si>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</si>
  <si>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</si>
  <si>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</si>
  <si>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</si>
  <si>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</si>
  <si>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</si>
  <si>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</si>
  <si>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</si>
  <si>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</si>
  <si>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</si>
  <si>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</si>
  <si>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</si>
  <si>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</si>
  <si>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</si>
  <si>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</si>
  <si>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</si>
  <si>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</si>
  <si>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</si>
  <si>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</si>
  <si>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</si>
  <si>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</si>
  <si>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</si>
  <si>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</si>
  <si>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</si>
  <si>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</si>
  <si>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</si>
  <si>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</si>
  <si>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</si>
  <si>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</si>
  <si>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</si>
  <si>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</si>
  <si>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</si>
  <si>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</si>
  <si>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</si>
  <si>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</si>
  <si>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</si>
  <si>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</si>
  <si>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</si>
  <si>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</si>
  <si>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</si>
  <si>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</si>
  <si>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</si>
  <si>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</si>
  <si>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</si>
  <si>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</si>
  <si>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</si>
  <si>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</si>
  <si>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</si>
  <si>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</si>
  <si>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</si>
  <si>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</si>
  <si>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</si>
  <si>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</si>
  <si>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</si>
  <si>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</si>
  <si>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</si>
  <si>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</si>
  <si>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</si>
  <si>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</si>
  <si>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</si>
  <si>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</si>
  <si>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</si>
  <si>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</si>
  <si>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</si>
  <si>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</si>
  <si>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</si>
  <si>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</si>
  <si>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</si>
  <si>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</si>
  <si>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</si>
  <si>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</si>
  <si>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</si>
  <si>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</si>
  <si>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</si>
  <si>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</si>
  <si>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</si>
  <si>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</si>
  <si>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</si>
  <si>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</si>
  <si>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</si>
  <si>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</si>
  <si>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</si>
  <si>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</si>
  <si>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</si>
  <si>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</si>
  <si>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</si>
  <si>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</si>
  <si>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</si>
  <si>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</si>
  <si>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</si>
  <si>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</si>
  <si>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</si>
  <si>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</si>
  <si>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</si>
  <si>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</si>
  <si>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</si>
  <si>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</si>
  <si>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</si>
  <si>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</si>
  <si>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</si>
  <si>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</si>
  <si>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</si>
  <si>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</si>
  <si>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</si>
  <si>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</si>
  <si>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</si>
  <si>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</si>
  <si>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</si>
  <si>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</si>
  <si>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</si>
  <si>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</si>
  <si>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</si>
  <si>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</si>
  <si>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</si>
  <si>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</si>
  <si>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</si>
  <si>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</si>
  <si>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</si>
  <si>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</si>
  <si>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</si>
  <si>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</si>
  <si>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</si>
  <si>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</si>
  <si>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</si>
  <si>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</si>
  <si>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</si>
  <si>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</si>
  <si>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</si>
  <si>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</si>
  <si>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</si>
  <si>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</si>
  <si>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</si>
  <si>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</si>
  <si>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</si>
  <si>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</si>
  <si>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</si>
  <si>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</si>
  <si>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</si>
  <si>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</si>
  <si>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</si>
  <si>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</si>
  <si>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</si>
  <si>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</si>
  <si>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</si>
  <si>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</si>
  <si>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</si>
  <si>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</si>
  <si>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</si>
  <si>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</si>
  <si>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</si>
  <si>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</si>
  <si>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</si>
  <si>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</si>
  <si>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</si>
  <si>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</si>
  <si>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</si>
  <si>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</si>
  <si>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</si>
  <si>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</si>
  <si>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</si>
  <si>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</si>
  <si>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</si>
  <si>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</si>
  <si>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</si>
  <si>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</si>
  <si>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</si>
  <si>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</si>
  <si>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</si>
  <si>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</si>
  <si>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</si>
  <si>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</si>
  <si>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</si>
  <si>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</si>
  <si>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</si>
  <si>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</si>
  <si>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</si>
  <si>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</si>
  <si>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</si>
  <si>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</si>
  <si>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</si>
  <si>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</si>
  <si>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</si>
  <si>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</si>
  <si>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</si>
  <si>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</si>
  <si>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</si>
  <si>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</si>
  <si>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</si>
  <si>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</si>
  <si>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</si>
  <si>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</si>
  <si>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</si>
  <si>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</si>
  <si>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</si>
  <si>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</si>
  <si>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</si>
  <si>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</si>
  <si>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</si>
  <si>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</si>
  <si>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</si>
  <si>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</si>
  <si>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</si>
  <si>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</si>
  <si>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</si>
  <si>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</si>
  <si>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</si>
  <si>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</si>
  <si>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</si>
  <si>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</si>
  <si>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</si>
  <si>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</si>
  <si>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</si>
  <si>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</si>
  <si>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</si>
  <si>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</si>
  <si>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</si>
  <si>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</si>
  <si>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</si>
  <si>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</si>
  <si>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</si>
  <si>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</si>
  <si>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</si>
  <si>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</si>
  <si>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</si>
  <si>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</si>
  <si>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</si>
  <si>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</si>
  <si>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</si>
  <si>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</si>
  <si>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</si>
  <si>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</si>
  <si>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</si>
  <si>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</si>
  <si>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</si>
  <si>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</si>
  <si>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</si>
  <si>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</si>
  <si>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</si>
  <si>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</si>
  <si>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</si>
  <si>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</si>
  <si>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</si>
  <si>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</si>
  <si>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</si>
  <si>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</si>
  <si>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</si>
  <si>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</si>
  <si>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</si>
  <si>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</si>
  <si>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</si>
  <si>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</si>
  <si>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</si>
  <si>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</si>
  <si>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</si>
  <si>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</si>
  <si>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</si>
  <si>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</si>
  <si>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</si>
  <si>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</si>
  <si>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</si>
  <si>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</si>
  <si>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</si>
  <si>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</si>
  <si>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</si>
  <si>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</si>
  <si>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</si>
  <si>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</si>
  <si>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</si>
  <si>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</si>
  <si>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</si>
  <si>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</si>
  <si>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</si>
  <si>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</si>
  <si>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</si>
  <si>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</si>
  <si>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</si>
  <si>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</si>
  <si>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</si>
  <si>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</si>
  <si>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</si>
  <si>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</si>
  <si>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</si>
  <si>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</si>
  <si>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</si>
  <si>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</si>
  <si>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</si>
  <si>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</si>
  <si>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</si>
  <si>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</si>
  <si>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</si>
  <si>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</si>
  <si>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</si>
  <si>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</si>
  <si>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</si>
  <si>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</si>
  <si>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</si>
  <si>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</si>
  <si>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</si>
  <si>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</si>
  <si>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</si>
  <si>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</si>
  <si>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</si>
  <si>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</si>
  <si>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</si>
  <si>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</si>
  <si>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</si>
  <si>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</si>
  <si>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</si>
  <si>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</si>
  <si>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</si>
  <si>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</si>
  <si>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</si>
  <si>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</si>
  <si>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</si>
  <si>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</si>
  <si>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</si>
  <si>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</si>
  <si>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</si>
  <si>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</si>
  <si>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</si>
  <si>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</si>
  <si>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</si>
  <si>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</si>
  <si>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</si>
  <si>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</si>
  <si>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</si>
  <si>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</si>
  <si>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</si>
  <si>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</si>
  <si>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</si>
  <si>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</si>
  <si>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</si>
  <si>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</si>
  <si>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</si>
  <si>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</si>
  <si>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</si>
  <si>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</si>
  <si>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</si>
  <si>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</si>
  <si>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</si>
  <si>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</si>
  <si>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</si>
  <si>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</si>
  <si>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</si>
  <si>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</si>
  <si>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</si>
  <si>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</si>
  <si>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</si>
  <si>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</si>
  <si>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</si>
  <si>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</si>
  <si>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</si>
  <si>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</si>
  <si>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</si>
  <si>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</si>
  <si>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</si>
  <si>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</si>
  <si>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</si>
  <si>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</si>
  <si>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</si>
  <si>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</si>
  <si>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</si>
  <si>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</si>
  <si>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</si>
  <si>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</si>
  <si>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</si>
  <si>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</si>
  <si>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</si>
  <si>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</si>
  <si>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</si>
  <si>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</si>
  <si>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</si>
  <si>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</si>
  <si>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</si>
  <si>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</si>
  <si>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</si>
  <si>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</si>
  <si>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</si>
  <si>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</si>
  <si>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</si>
  <si>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</si>
  <si>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</si>
  <si>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</si>
  <si>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</si>
  <si>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</si>
  <si>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</si>
  <si>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</si>
  <si>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</si>
  <si>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</si>
  <si>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</si>
  <si>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</si>
  <si>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</si>
  <si>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</si>
  <si>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</si>
  <si>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</si>
  <si>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</si>
  <si>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</si>
  <si>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</si>
  <si>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</si>
  <si>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</si>
  <si>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</si>
  <si>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</si>
  <si>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</si>
  <si>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</si>
  <si>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</si>
  <si>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</si>
  <si>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</si>
  <si>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</si>
  <si>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</si>
  <si>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</si>
  <si>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</si>
  <si>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</si>
  <si>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</si>
  <si>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</si>
  <si>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</si>
  <si>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</si>
  <si>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</si>
  <si>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</si>
  <si>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</si>
  <si>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</si>
  <si>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</si>
  <si>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</si>
  <si>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</si>
  <si>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</si>
  <si>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</si>
  <si>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</si>
  <si>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</si>
  <si>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</si>
  <si>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</si>
  <si>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</si>
  <si>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</si>
  <si>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</si>
  <si>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</si>
  <si>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</si>
  <si>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</si>
  <si>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</si>
  <si>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</si>
  <si>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</si>
  <si>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</si>
  <si>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</si>
  <si>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</si>
  <si>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</si>
  <si>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</si>
  <si>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</si>
  <si>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</si>
  <si>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</si>
  <si>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</si>
  <si>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</si>
  <si>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</si>
  <si>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</si>
  <si>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</si>
  <si>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</si>
  <si>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</si>
  <si>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</si>
  <si>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</si>
  <si>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</si>
  <si>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</si>
  <si>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</si>
  <si>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</si>
  <si>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</si>
  <si>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</si>
  <si>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</si>
  <si>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</si>
  <si>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</si>
  <si>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</si>
  <si>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</si>
  <si>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</si>
  <si>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</si>
  <si>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</si>
  <si>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</si>
  <si>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</si>
  <si>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</si>
  <si>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</si>
  <si>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</si>
  <si>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</si>
  <si>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</si>
  <si>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</si>
  <si>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</si>
  <si>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</si>
  <si>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</si>
  <si>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</si>
  <si>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</si>
  <si>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</si>
  <si>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</si>
  <si>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</si>
  <si>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</si>
  <si>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</si>
  <si>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</si>
  <si>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</si>
  <si>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</si>
  <si>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</si>
  <si>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</si>
  <si>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</si>
  <si>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</si>
  <si>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</si>
  <si>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</si>
  <si>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</si>
  <si>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</si>
  <si>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</si>
  <si>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</si>
  <si>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</si>
  <si>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</si>
  <si>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</si>
  <si>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</si>
  <si>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</si>
  <si>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</si>
  <si>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</si>
  <si>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</si>
  <si>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</si>
  <si>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</si>
  <si>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</si>
  <si>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</si>
  <si>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</si>
  <si>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</si>
  <si>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</si>
  <si>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</si>
  <si>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</si>
  <si>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</si>
  <si>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</si>
  <si>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</si>
  <si>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</si>
  <si>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</si>
  <si>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</si>
  <si>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</si>
  <si>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</si>
  <si>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</si>
  <si>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</si>
  <si>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</si>
  <si>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</si>
  <si>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</si>
  <si>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</si>
  <si>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</si>
  <si>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</si>
  <si>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</si>
  <si>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</si>
  <si>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</si>
  <si>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</si>
  <si>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</si>
  <si>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</si>
  <si>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</si>
  <si>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</si>
  <si>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</si>
  <si>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</si>
  <si>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</si>
  <si>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</si>
  <si>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</si>
  <si>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</si>
  <si>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</si>
  <si>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</si>
  <si>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</si>
  <si>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</si>
  <si>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</si>
  <si>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</si>
  <si>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</si>
  <si>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</si>
  <si>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</si>
  <si>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</si>
  <si>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</si>
  <si>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</si>
  <si>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</si>
  <si>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</si>
  <si>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</si>
  <si>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</si>
  <si>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</si>
  <si>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</si>
  <si>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</si>
  <si>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</si>
  <si>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</si>
  <si>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</si>
  <si>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</si>
  <si>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</si>
  <si>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</si>
  <si>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</si>
  <si>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</si>
  <si>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</si>
  <si>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</si>
  <si>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</si>
  <si>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</si>
  <si>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</si>
  <si>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</si>
  <si>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</si>
  <si>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</si>
  <si>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</si>
  <si>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</si>
  <si>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</si>
  <si>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</si>
  <si>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</si>
  <si>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</si>
  <si>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</si>
  <si>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</si>
  <si>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</si>
  <si>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</si>
  <si>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</si>
  <si>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</si>
  <si>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</si>
  <si>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</si>
  <si>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</si>
  <si>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</si>
  <si>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</si>
  <si>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</si>
  <si>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</si>
  <si>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</si>
  <si>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</si>
  <si>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</si>
  <si>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</si>
  <si>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</si>
  <si>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</si>
  <si>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</si>
  <si>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</si>
  <si>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</si>
  <si>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</si>
  <si>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</si>
  <si>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</si>
  <si>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</si>
  <si>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</si>
  <si>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</si>
  <si>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</si>
  <si>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</si>
  <si>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</si>
  <si>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</si>
  <si>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</si>
  <si>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</si>
  <si>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</si>
  <si>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</si>
  <si>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</si>
  <si>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</si>
  <si>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</si>
  <si>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</si>
  <si>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</si>
  <si>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</si>
  <si>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</si>
  <si>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</si>
  <si>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</si>
  <si>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</si>
  <si>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</si>
  <si>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</si>
  <si>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</si>
  <si>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</si>
  <si>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</si>
  <si>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</si>
  <si>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</si>
  <si>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</si>
  <si>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</si>
  <si>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</si>
  <si>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</si>
  <si>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</si>
  <si>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</si>
  <si>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</si>
  <si>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</si>
  <si>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</si>
  <si>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</si>
  <si>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</si>
  <si>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</si>
  <si>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</si>
  <si>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</si>
  <si>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</si>
  <si>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</si>
  <si>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</si>
  <si>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</si>
  <si>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</si>
  <si>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</si>
  <si>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</si>
  <si>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</si>
  <si>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</si>
  <si>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</si>
  <si>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</si>
  <si>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</si>
  <si>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</si>
  <si>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</si>
  <si>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</si>
  <si>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</si>
  <si>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</si>
  <si>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</si>
  <si>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</si>
  <si>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</si>
  <si>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</si>
  <si>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</si>
  <si>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</si>
  <si>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</si>
  <si>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</si>
  <si>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</si>
  <si>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</si>
  <si>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</si>
  <si>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</si>
  <si>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</si>
  <si>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</si>
  <si>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</si>
  <si>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</si>
  <si>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</si>
  <si>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</si>
  <si>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</si>
  <si>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</si>
  <si>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</si>
  <si>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</si>
  <si>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</si>
  <si>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</si>
  <si>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</si>
  <si>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</si>
  <si>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</si>
  <si>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</si>
  <si>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</si>
  <si>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</si>
  <si>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</si>
  <si>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</si>
  <si>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</si>
  <si>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</si>
  <si>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</si>
  <si>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</si>
  <si>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</si>
  <si>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</si>
  <si>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</si>
  <si>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</si>
  <si>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</si>
  <si>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</si>
  <si>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</si>
  <si>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</si>
  <si>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</si>
  <si>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</si>
  <si>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</si>
  <si>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</si>
  <si>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</si>
  <si>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</si>
  <si>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</si>
  <si>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</si>
  <si>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</si>
  <si>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</si>
  <si>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</si>
  <si>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</si>
  <si>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</si>
  <si>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</si>
  <si>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</si>
  <si>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</si>
  <si>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</si>
  <si>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</si>
  <si>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</si>
  <si>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</si>
  <si>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</si>
  <si>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</si>
  <si>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</si>
  <si>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</si>
  <si>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</si>
  <si>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</si>
  <si>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</si>
  <si>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</si>
  <si>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</si>
  <si>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</si>
  <si>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</si>
  <si>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</si>
  <si>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</si>
  <si>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</si>
  <si>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</si>
  <si>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</si>
  <si>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</si>
  <si>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</si>
  <si>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</si>
  <si>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</si>
  <si>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</si>
  <si>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</si>
  <si>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</si>
  <si>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</si>
  <si>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</si>
  <si>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</si>
  <si>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</si>
  <si>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</si>
  <si>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</si>
  <si>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</si>
  <si>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</si>
  <si>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</si>
  <si>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</si>
  <si>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</si>
  <si>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</si>
  <si>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</si>
  <si>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</si>
  <si>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</si>
  <si>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</si>
  <si>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</si>
  <si>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</si>
  <si>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</si>
  <si>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</si>
  <si>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</si>
  <si>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</si>
  <si>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</si>
  <si>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</si>
  <si>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</si>
  <si>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</si>
  <si>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</si>
  <si>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</si>
  <si>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</si>
  <si>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</si>
  <si>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</si>
  <si>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</si>
  <si>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</si>
  <si>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</si>
  <si>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</si>
  <si>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</si>
  <si>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</si>
  <si>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</si>
  <si>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</si>
  <si>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</si>
  <si>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</si>
  <si>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</si>
  <si>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</si>
  <si>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</si>
  <si>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</si>
  <si>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</si>
  <si>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</si>
  <si>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</si>
  <si>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</si>
  <si>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</si>
  <si>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</si>
  <si>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</si>
  <si>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</si>
  <si>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</si>
  <si>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</si>
  <si>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</si>
  <si>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</si>
  <si>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</si>
  <si>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</si>
  <si>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</si>
  <si>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</si>
  <si>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</si>
  <si>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</si>
  <si>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</si>
  <si>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</si>
  <si>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</si>
  <si>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</si>
  <si>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</si>
  <si>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</si>
  <si>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</si>
  <si>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</si>
  <si>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</si>
  <si>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</si>
  <si>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</si>
  <si>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</si>
  <si>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</si>
  <si>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</si>
  <si>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</si>
  <si>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</si>
  <si>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</si>
  <si>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</si>
  <si>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</si>
  <si>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</si>
  <si>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</si>
  <si>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</si>
  <si>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</si>
  <si>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</si>
  <si>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</si>
  <si>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</si>
  <si>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</si>
  <si>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</si>
  <si>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</si>
  <si>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</si>
  <si>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</si>
  <si>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</si>
  <si>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</si>
  <si>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</si>
  <si>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</si>
  <si>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</si>
  <si>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</si>
  <si>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</si>
  <si>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</si>
  <si>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</si>
  <si>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</si>
  <si>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</si>
  <si>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</si>
  <si>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</si>
  <si>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</si>
  <si>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</si>
  <si>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</si>
  <si>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</si>
  <si>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</si>
  <si>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</si>
  <si>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</si>
  <si>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</si>
  <si>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</si>
  <si>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</si>
  <si>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</si>
  <si>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</si>
  <si>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</si>
  <si>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</si>
  <si>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</si>
  <si>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</si>
  <si>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</si>
  <si>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</si>
  <si>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</si>
  <si>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</si>
  <si>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</si>
  <si>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</si>
  <si>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</si>
  <si>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</si>
  <si>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</si>
  <si>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</si>
  <si>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</si>
  <si>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</si>
  <si>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</si>
  <si>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</si>
  <si>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</si>
  <si>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</si>
  <si>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</si>
  <si>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</si>
  <si>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</si>
  <si>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</si>
  <si>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</si>
  <si>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</si>
  <si>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</si>
  <si>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</si>
  <si>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</si>
  <si>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</si>
  <si>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</si>
  <si>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</si>
  <si>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</si>
  <si>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</si>
  <si>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</si>
  <si>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</si>
  <si>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</si>
  <si>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</si>
  <si>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</si>
  <si>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</si>
  <si>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</si>
  <si>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</si>
  <si>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</si>
  <si>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</si>
  <si>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</si>
  <si>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</si>
  <si>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</si>
  <si>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</si>
  <si>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</si>
  <si>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</si>
  <si>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</si>
  <si>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</si>
  <si>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</si>
  <si>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</si>
  <si>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</si>
  <si>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</si>
  <si>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</si>
  <si>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</si>
  <si>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</si>
  <si>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</si>
  <si>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</si>
  <si>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</si>
  <si>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</si>
  <si>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</si>
  <si>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</si>
  <si>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</si>
  <si>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</si>
  <si>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</si>
  <si>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</si>
  <si>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</si>
  <si>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</si>
  <si>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</si>
  <si>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</si>
  <si>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</si>
  <si>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</si>
  <si>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</si>
  <si>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</si>
  <si>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</si>
  <si>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</si>
  <si>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</si>
  <si>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</si>
  <si>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</si>
  <si>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</si>
  <si>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</si>
  <si>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</si>
  <si>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</si>
  <si>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</si>
  <si>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</si>
  <si>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</si>
  <si>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</si>
  <si>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</si>
  <si>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</si>
  <si>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</si>
  <si>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</si>
  <si>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</si>
  <si>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</si>
  <si>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</si>
  <si>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</si>
  <si>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</si>
  <si>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</si>
  <si>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</si>
  <si>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</si>
  <si>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</si>
  <si>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</si>
  <si>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</si>
  <si>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</si>
  <si>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</si>
  <si>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</si>
  <si>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</si>
  <si>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</si>
  <si>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</si>
  <si>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</si>
  <si>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</si>
  <si>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</si>
  <si>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</si>
  <si>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</si>
  <si>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</si>
  <si>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</si>
  <si>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</si>
  <si>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</si>
  <si>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</si>
  <si>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</si>
  <si>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</si>
  <si>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</si>
  <si>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</si>
  <si>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</si>
  <si>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</si>
  <si>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</si>
  <si>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</si>
  <si>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</si>
  <si>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</si>
  <si>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</si>
  <si>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</si>
  <si>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</si>
  <si>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</si>
  <si>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</si>
  <si>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</si>
  <si>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</si>
  <si>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</si>
  <si>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</si>
  <si>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</si>
  <si>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</si>
  <si>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</si>
  <si>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</si>
  <si>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</si>
  <si>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</si>
  <si>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</si>
  <si>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</si>
  <si>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</si>
  <si>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</si>
  <si>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</si>
  <si>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</si>
  <si>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</si>
  <si>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</si>
  <si>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</si>
  <si>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</si>
  <si>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</si>
  <si>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</si>
  <si>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</si>
  <si>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</si>
  <si>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</si>
  <si>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</si>
  <si>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</si>
  <si>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</si>
  <si>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</si>
  <si>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</si>
  <si>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</si>
  <si>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</si>
  <si>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</si>
  <si>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</si>
  <si>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</si>
  <si>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</si>
  <si>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</si>
  <si>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</si>
  <si>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</si>
  <si>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</si>
  <si>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</si>
  <si>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</si>
  <si>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</si>
  <si>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</si>
  <si>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</si>
  <si>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</si>
  <si>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</si>
  <si>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</si>
  <si>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</si>
  <si>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</si>
  <si>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</si>
  <si>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</si>
  <si>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</si>
  <si>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</si>
  <si>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</si>
  <si>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</si>
  <si>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</si>
  <si>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</si>
  <si>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</si>
  <si>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</si>
  <si>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</si>
  <si>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</si>
  <si>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</si>
  <si>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</si>
  <si>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</si>
  <si>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</si>
  <si>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</si>
  <si>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</si>
  <si>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</si>
  <si>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</si>
  <si>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</si>
  <si>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</si>
  <si>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</si>
  <si>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</si>
  <si>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</si>
  <si>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</si>
  <si>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</si>
  <si>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</si>
  <si>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</si>
  <si>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</si>
  <si>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</si>
  <si>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</si>
  <si>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</si>
  <si>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</si>
  <si>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</si>
  <si>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</si>
  <si>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</si>
  <si>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</si>
  <si>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</si>
  <si>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</si>
  <si>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</si>
  <si>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</si>
  <si>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</si>
  <si>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</si>
  <si>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</si>
  <si>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</si>
  <si>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</si>
  <si>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</si>
  <si>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</si>
  <si>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</si>
  <si>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</si>
  <si>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</si>
  <si>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</si>
  <si>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</si>
  <si>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</si>
  <si>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</si>
  <si>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</si>
  <si>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</si>
  <si>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</si>
  <si>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</si>
  <si>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</si>
  <si>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</si>
  <si>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</si>
  <si>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</si>
  <si>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</si>
  <si>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</si>
  <si>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</si>
  <si>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</si>
  <si>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</si>
  <si>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</si>
  <si>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</si>
  <si>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</si>
  <si>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</si>
  <si>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</si>
  <si>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</si>
  <si>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</si>
  <si>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</si>
  <si>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</si>
  <si>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</si>
  <si>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</si>
  <si>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</si>
  <si>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</si>
  <si>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</si>
  <si>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</si>
  <si>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</si>
  <si>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</si>
  <si>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</si>
  <si>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</si>
  <si>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</si>
  <si>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</si>
  <si>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</si>
  <si>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</si>
  <si>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</si>
  <si>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</si>
  <si>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</si>
  <si>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</si>
  <si>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</si>
  <si>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</si>
  <si>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</si>
  <si>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</si>
  <si>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</si>
  <si>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</si>
  <si>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</si>
  <si>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</si>
  <si>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</si>
  <si>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</si>
  <si>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</si>
  <si>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</si>
  <si>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</si>
  <si>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</si>
  <si>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</si>
  <si>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</si>
  <si>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</si>
  <si>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</si>
  <si>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</si>
  <si>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</si>
  <si>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</si>
  <si>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</si>
  <si>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</si>
  <si>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</si>
  <si>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</si>
  <si>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</si>
  <si>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</si>
  <si>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</si>
  <si>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</si>
  <si>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</si>
  <si>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</si>
  <si>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</si>
  <si>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</si>
  <si>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</si>
  <si>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</si>
  <si>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</si>
  <si>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</si>
  <si>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</si>
  <si>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</si>
  <si>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</si>
  <si>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</si>
  <si>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</si>
  <si>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</si>
  <si>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</si>
  <si>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</si>
  <si>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</si>
  <si>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</si>
  <si>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</si>
  <si>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</si>
  <si>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</si>
  <si>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</si>
  <si>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</si>
  <si>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</si>
  <si>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</si>
  <si>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</si>
  <si>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</si>
  <si>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</si>
  <si>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</si>
  <si>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</si>
  <si>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</si>
  <si>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</si>
  <si>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</si>
  <si>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</si>
  <si>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</si>
  <si>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</si>
  <si>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</si>
  <si>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</si>
  <si>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</si>
  <si>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</si>
  <si>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</si>
  <si>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</si>
  <si>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</si>
  <si>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</si>
  <si>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</si>
  <si>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</si>
  <si>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</si>
  <si>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</si>
  <si>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</si>
  <si>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</si>
  <si>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</si>
  <si>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</si>
  <si>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</si>
  <si>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</si>
  <si>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</si>
  <si>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</si>
  <si>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</si>
  <si>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</si>
  <si>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</si>
  <si>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</si>
  <si>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</si>
  <si>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</si>
  <si>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</si>
  <si>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</si>
  <si>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</si>
  <si>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</si>
  <si>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</si>
  <si>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</si>
  <si>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</si>
  <si>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</si>
  <si>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</si>
  <si>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</si>
  <si>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</si>
  <si>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</si>
  <si>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</si>
  <si>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</si>
  <si>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</si>
  <si>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</si>
  <si>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</si>
  <si>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</si>
  <si>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</si>
  <si>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</si>
  <si>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</si>
  <si>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</si>
  <si>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</si>
  <si>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</si>
  <si>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</si>
  <si>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</si>
  <si>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</si>
  <si>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</si>
  <si>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</si>
  <si>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</si>
  <si>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</si>
  <si>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</si>
  <si>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</si>
  <si>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</si>
  <si>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</si>
  <si>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</si>
  <si>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</si>
  <si>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</si>
  <si>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</si>
  <si>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</si>
  <si>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</si>
  <si>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</si>
  <si>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</si>
  <si>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</si>
  <si>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</si>
  <si>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</si>
  <si>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</si>
  <si>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</si>
  <si>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</si>
  <si>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</si>
  <si>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</si>
  <si>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</si>
  <si>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</si>
  <si>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</si>
  <si>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</si>
  <si>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</si>
  <si>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</si>
  <si>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</si>
  <si>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</si>
  <si>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</si>
  <si>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</si>
  <si>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</si>
  <si>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</si>
  <si>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</si>
  <si>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</si>
  <si>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</si>
  <si>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</si>
  <si>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</si>
  <si>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</si>
  <si>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</si>
  <si>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</si>
  <si>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</si>
  <si>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</si>
  <si>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</si>
  <si>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</si>
  <si>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</si>
  <si>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</si>
  <si>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</si>
  <si>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</si>
  <si>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</si>
  <si>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</si>
  <si>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</si>
  <si>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</si>
  <si>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</si>
  <si>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</si>
  <si>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</si>
  <si>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</si>
  <si>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</si>
  <si>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</si>
  <si>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</si>
  <si>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</si>
  <si>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</si>
  <si>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</si>
  <si>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</si>
  <si>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</si>
  <si>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</si>
  <si>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</si>
  <si>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</si>
  <si>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</si>
  <si>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</si>
  <si>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</si>
  <si>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</si>
  <si>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</si>
  <si>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</si>
  <si>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</si>
  <si>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</si>
  <si>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</si>
  <si>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</si>
  <si>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</si>
  <si>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</si>
  <si>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</si>
  <si>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</si>
  <si>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</si>
  <si>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</si>
  <si>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</si>
  <si>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</si>
  <si>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</si>
  <si>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</si>
  <si>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</si>
  <si>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</si>
  <si>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</si>
  <si>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</si>
  <si>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</si>
  <si>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</si>
  <si>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</si>
  <si>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</si>
  <si>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</si>
  <si>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</si>
  <si>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</si>
  <si>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</si>
  <si>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</si>
  <si>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</si>
  <si>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</si>
  <si>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</si>
  <si>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</si>
  <si>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</si>
  <si>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</si>
  <si>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</si>
  <si>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</si>
  <si>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</si>
  <si>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</si>
  <si>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</si>
  <si>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</si>
  <si>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</si>
  <si>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</si>
  <si>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</si>
  <si>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</si>
  <si>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</si>
  <si>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</si>
  <si>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</si>
  <si>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</si>
  <si>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</si>
  <si>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</si>
  <si>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</si>
  <si>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</si>
  <si>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</si>
  <si>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</si>
  <si>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</si>
  <si>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</si>
  <si>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</si>
  <si>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</si>
  <si>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</si>
  <si>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</si>
  <si>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</si>
  <si>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</si>
  <si>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</si>
  <si>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</si>
  <si>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</si>
  <si>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</si>
  <si>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</si>
  <si>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</si>
  <si>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</si>
  <si>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</si>
  <si>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</si>
  <si>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</si>
  <si>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</si>
  <si>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</si>
  <si>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</si>
  <si>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</si>
  <si>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</si>
  <si>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</si>
  <si>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</si>
  <si>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</si>
  <si>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</si>
  <si>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</si>
  <si>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</si>
  <si>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</si>
  <si>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</si>
  <si>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</si>
  <si>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</si>
  <si>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</si>
  <si>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</si>
  <si>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</si>
  <si>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</si>
  <si>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</si>
  <si>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</si>
  <si>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</si>
  <si>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</si>
  <si>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</si>
  <si>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</si>
  <si>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</si>
  <si>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</si>
  <si>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</si>
  <si>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</si>
  <si>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</si>
  <si>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</si>
  <si>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</si>
  <si>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</si>
  <si>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</si>
  <si>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</si>
  <si>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</si>
  <si>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</si>
  <si>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</si>
  <si>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</si>
  <si>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</si>
  <si>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</si>
  <si>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</si>
  <si>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</si>
  <si>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</si>
  <si>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</si>
  <si>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</si>
  <si>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</si>
  <si>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</si>
  <si>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</si>
  <si>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</si>
  <si>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</si>
  <si>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</si>
  <si>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</si>
  <si>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</si>
  <si>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</si>
  <si>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</si>
  <si>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</si>
  <si>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</si>
  <si>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</si>
  <si>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</si>
  <si>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</si>
  <si>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</si>
  <si>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</si>
  <si>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</si>
  <si>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</si>
  <si>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</si>
  <si>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</si>
  <si>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</si>
  <si>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</si>
  <si>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</si>
  <si>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</si>
  <si>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</si>
  <si>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</si>
  <si>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</si>
  <si>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</si>
  <si>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</si>
  <si>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</si>
  <si>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</si>
  <si>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</si>
  <si>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</si>
  <si>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</si>
  <si>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</si>
  <si>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</si>
  <si>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</si>
  <si>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</si>
  <si>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</si>
  <si>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</si>
  <si>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</si>
  <si>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</si>
  <si>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</si>
  <si>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</si>
  <si>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</si>
  <si>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</si>
  <si>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</si>
  <si>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</si>
  <si>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</si>
  <si>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</si>
  <si>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</si>
  <si>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</si>
  <si>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</si>
  <si>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</si>
  <si>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</si>
  <si>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</si>
  <si>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</si>
  <si>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</si>
  <si>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</si>
  <si>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</si>
  <si>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</si>
  <si>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</si>
  <si>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</si>
  <si>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</si>
  <si>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</si>
  <si>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</si>
  <si>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</si>
  <si>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</si>
  <si>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</si>
  <si>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</si>
  <si>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</si>
  <si>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</si>
  <si>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</si>
  <si>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</si>
  <si>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</si>
  <si>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</si>
  <si>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</si>
  <si>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</si>
  <si>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</si>
  <si>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</si>
  <si>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</si>
  <si>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</si>
  <si>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</si>
  <si>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</si>
  <si>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</si>
  <si>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</si>
  <si>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</si>
  <si>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</si>
  <si>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</si>
  <si>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</si>
  <si>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</si>
  <si>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</si>
  <si>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</si>
  <si>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</si>
  <si>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</si>
  <si>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</si>
  <si>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</si>
  <si>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</si>
  <si>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</si>
  <si>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</si>
  <si>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</si>
  <si>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</si>
  <si>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</si>
  <si>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</si>
  <si>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</si>
  <si>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</si>
  <si>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</si>
  <si>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</si>
  <si>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</si>
  <si>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</si>
  <si>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</si>
  <si>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</si>
  <si>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</si>
  <si>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</si>
  <si>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</si>
  <si>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</si>
  <si>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</si>
  <si>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</si>
  <si>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</si>
  <si>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</si>
  <si>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</si>
  <si>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</si>
  <si>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</si>
  <si>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</si>
  <si>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</si>
  <si>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</si>
  <si>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</si>
  <si>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</si>
  <si>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</si>
  <si>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</si>
  <si>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</si>
  <si>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</si>
  <si>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</si>
  <si>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</si>
  <si>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</si>
  <si>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</si>
  <si>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</si>
  <si>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</si>
  <si>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</si>
  <si>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</si>
  <si>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</si>
  <si>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</si>
  <si>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</si>
  <si>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</si>
  <si>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</si>
  <si>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</si>
  <si>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</si>
  <si>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</si>
  <si>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</si>
  <si>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</si>
  <si>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</si>
  <si>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</si>
  <si>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</si>
  <si>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</si>
  <si>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</si>
  <si>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</si>
  <si>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</si>
  <si>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</si>
  <si>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</si>
  <si>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</si>
  <si>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</si>
  <si>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</si>
  <si>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</si>
  <si>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</si>
  <si>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</si>
  <si>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</si>
  <si>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</si>
  <si>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</si>
  <si>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</si>
  <si>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</si>
  <si>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</si>
  <si>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</si>
  <si>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</si>
  <si>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</si>
  <si>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</si>
  <si>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</si>
  <si>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</si>
  <si>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</si>
  <si>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</si>
  <si>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</si>
  <si>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</si>
  <si>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</si>
  <si>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</si>
  <si>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</si>
  <si>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</si>
  <si>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</si>
  <si>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</si>
  <si>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</si>
  <si>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</si>
  <si>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</si>
  <si>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</si>
  <si>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</si>
  <si>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</si>
  <si>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</si>
  <si>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</si>
  <si>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</si>
  <si>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</si>
  <si>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</si>
  <si>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</si>
  <si>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</si>
  <si>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</si>
  <si>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</si>
  <si>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</si>
  <si>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</si>
  <si>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</si>
  <si>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</si>
  <si>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</si>
  <si>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</si>
  <si>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</si>
  <si>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</si>
  <si>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</si>
  <si>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</si>
  <si>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</si>
  <si>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</si>
  <si>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</si>
  <si>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</si>
  <si>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</si>
  <si>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</si>
  <si>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</si>
  <si>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</si>
  <si>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</si>
  <si>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</si>
  <si>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</si>
  <si>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</si>
  <si>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</si>
  <si>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</si>
  <si>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</si>
  <si>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</si>
  <si>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</si>
  <si>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</si>
  <si>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</si>
  <si>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</si>
  <si>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</si>
  <si>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</si>
  <si>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</si>
  <si>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</si>
  <si>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</si>
  <si>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</si>
  <si>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</si>
  <si>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</si>
  <si>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</si>
  <si>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</si>
  <si>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</si>
  <si>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</si>
  <si>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</si>
  <si>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</si>
  <si>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</si>
  <si>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</si>
  <si>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</si>
  <si>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</si>
  <si>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</si>
  <si>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</si>
  <si>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</si>
  <si>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</si>
  <si>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</si>
  <si>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</si>
  <si>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</si>
  <si>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</si>
  <si>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</si>
  <si>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</si>
  <si>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</si>
  <si>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</si>
  <si>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</si>
  <si>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</si>
  <si>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</si>
  <si>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</si>
  <si>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</si>
  <si>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</si>
  <si>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</si>
  <si>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</si>
  <si>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</si>
  <si>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</si>
  <si>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</si>
  <si>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</si>
  <si>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</si>
  <si>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</si>
  <si>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</si>
  <si>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</si>
  <si>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</si>
  <si>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</si>
  <si>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</si>
  <si>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</si>
  <si>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</si>
  <si>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</si>
  <si>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</si>
  <si>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</si>
  <si>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</si>
  <si>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</si>
  <si>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</si>
  <si>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</si>
  <si>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</si>
  <si>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</si>
  <si>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</si>
  <si>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</si>
  <si>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</si>
  <si>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</si>
  <si>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</si>
  <si>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</si>
  <si>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</si>
  <si>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</si>
  <si>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</si>
  <si>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</si>
  <si>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</si>
  <si>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</si>
  <si>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</si>
  <si>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</si>
  <si>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</si>
  <si>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</si>
  <si>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</si>
  <si>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</si>
  <si>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</si>
  <si>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</si>
  <si>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</si>
  <si>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</si>
  <si>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</si>
  <si>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</si>
  <si>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</si>
  <si>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</si>
  <si>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</si>
  <si>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</si>
  <si>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</si>
  <si>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</si>
  <si>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</si>
  <si>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</si>
  <si>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</si>
  <si>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</si>
  <si>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</si>
  <si>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</si>
  <si>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</si>
  <si>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</si>
  <si>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</si>
  <si>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</si>
  <si>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</si>
  <si>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</si>
  <si>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</si>
  <si>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</si>
  <si>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</si>
  <si>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</si>
  <si>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</si>
  <si>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</si>
  <si>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</si>
  <si>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</si>
  <si>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</si>
  <si>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</si>
  <si>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</si>
  <si>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</si>
  <si>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</si>
  <si>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</si>
  <si>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</si>
  <si>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</si>
  <si>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</si>
  <si>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</si>
  <si>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</si>
  <si>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</si>
  <si>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</si>
  <si>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</si>
  <si>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</si>
  <si>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</si>
  <si>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</si>
  <si>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</si>
  <si>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</si>
  <si>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</si>
  <si>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</si>
  <si>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</si>
  <si>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</si>
  <si>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</si>
  <si>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</si>
  <si>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</si>
  <si>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</si>
  <si>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</si>
  <si>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</si>
  <si>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</si>
  <si>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</si>
  <si>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</si>
  <si>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</si>
  <si>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</si>
  <si>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</si>
  <si>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</si>
  <si>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</si>
  <si>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</si>
  <si>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</si>
  <si>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</si>
  <si>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</si>
  <si>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</si>
  <si>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</si>
  <si>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</si>
  <si>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</si>
  <si>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</si>
  <si>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</si>
  <si>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</si>
  <si>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</si>
  <si>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</si>
  <si>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</si>
  <si>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</si>
  <si>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</si>
  <si>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</si>
  <si>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</si>
  <si>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</si>
  <si>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</si>
  <si>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</si>
  <si>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</si>
  <si>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</si>
  <si>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</si>
  <si>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</si>
  <si>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</si>
  <si>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</si>
  <si>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</si>
  <si>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</si>
  <si>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</si>
  <si>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</si>
  <si>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</si>
  <si>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</si>
  <si>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</si>
  <si>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</si>
  <si>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</si>
  <si>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</si>
  <si>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</si>
  <si>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</si>
  <si>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</si>
  <si>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</si>
  <si>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</si>
  <si>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</si>
  <si>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</si>
  <si>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</si>
  <si>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</si>
  <si>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</si>
  <si>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</si>
  <si>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</si>
  <si>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</si>
  <si>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</si>
  <si>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</si>
  <si>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</si>
  <si>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</si>
  <si>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</si>
  <si>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</si>
  <si>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</si>
  <si>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</si>
  <si>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</si>
  <si>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</si>
  <si>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</si>
  <si>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</si>
  <si>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</si>
  <si>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</si>
  <si>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</si>
  <si>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</si>
  <si>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</si>
  <si>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</si>
  <si>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</si>
  <si>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</si>
  <si>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</si>
  <si>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</si>
  <si>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</si>
  <si>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</si>
  <si>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</si>
  <si>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</si>
  <si>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</si>
  <si>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</si>
  <si>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</si>
  <si>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</si>
  <si>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</si>
  <si>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</si>
  <si>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</si>
  <si>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</si>
  <si>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</si>
  <si>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</si>
  <si>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</si>
  <si>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</si>
  <si>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</si>
  <si>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</si>
  <si>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</si>
  <si>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</si>
  <si>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</si>
  <si>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</si>
  <si>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</si>
  <si>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</si>
  <si>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</si>
  <si>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</si>
  <si>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</si>
  <si>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</si>
  <si>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</si>
  <si>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</si>
  <si>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</si>
  <si>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</si>
  <si>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</si>
  <si>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</si>
  <si>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</si>
  <si>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</si>
  <si>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</si>
  <si>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</si>
  <si>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</si>
  <si>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</si>
  <si>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</si>
  <si>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</si>
  <si>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</si>
  <si>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</si>
  <si>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</si>
  <si>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</si>
  <si>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</si>
  <si>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</si>
  <si>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</si>
  <si>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</si>
  <si>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</si>
  <si>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</si>
  <si>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</si>
  <si>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</si>
  <si>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</si>
  <si>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</si>
  <si>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</si>
  <si>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</si>
  <si>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</si>
  <si>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</si>
  <si>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</si>
  <si>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</si>
  <si>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</si>
  <si>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</si>
  <si>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</si>
  <si>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</si>
  <si>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</si>
  <si>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</si>
  <si>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</si>
  <si>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</si>
  <si>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</si>
  <si>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</si>
  <si>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</si>
  <si>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</si>
  <si>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</si>
  <si>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</si>
  <si>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</si>
  <si>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</si>
  <si>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</si>
  <si>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</si>
  <si>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</si>
  <si>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</si>
  <si>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</si>
  <si>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</si>
  <si>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</si>
  <si>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</si>
  <si>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</si>
  <si>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</si>
  <si>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</si>
  <si>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</si>
  <si>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</si>
  <si>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</si>
  <si>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</si>
  <si>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</si>
  <si>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</si>
  <si>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</si>
  <si>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</si>
  <si>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</si>
  <si>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</si>
  <si>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</si>
  <si>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</si>
  <si>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</si>
  <si>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</si>
  <si>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</si>
  <si>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</si>
  <si>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</si>
  <si>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</si>
  <si>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</si>
  <si>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</si>
  <si>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</si>
  <si>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</si>
  <si>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</si>
  <si>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</si>
  <si>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</si>
  <si>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</si>
  <si>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</si>
  <si>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</si>
  <si>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</si>
  <si>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</si>
  <si>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</si>
  <si>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</si>
  <si>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</si>
  <si>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</si>
  <si>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</si>
  <si>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</si>
  <si>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</si>
  <si>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</si>
  <si>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</si>
  <si>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</si>
  <si>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</si>
  <si>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</si>
  <si>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</si>
  <si>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</si>
  <si>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</si>
  <si>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</si>
  <si>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</si>
  <si>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</si>
  <si>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</si>
  <si>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</si>
  <si>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</si>
  <si>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</si>
  <si>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</si>
  <si>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</si>
  <si>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</si>
  <si>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</si>
  <si>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</si>
  <si>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</si>
  <si>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</si>
  <si>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</si>
  <si>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</si>
  <si>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</si>
  <si>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</si>
  <si>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</si>
  <si>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</si>
  <si>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</si>
  <si>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</si>
  <si>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</si>
  <si>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</si>
  <si>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</si>
  <si>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</si>
  <si>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</si>
  <si>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</si>
  <si>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</si>
  <si>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</si>
  <si>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</si>
  <si>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</si>
  <si>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</si>
  <si>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</si>
  <si>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</si>
  <si>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</si>
  <si>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</si>
  <si>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</si>
  <si>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</si>
  <si>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</si>
  <si>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</si>
  <si>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</si>
  <si>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</si>
  <si>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</si>
  <si>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</si>
  <si>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</si>
  <si>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</si>
  <si>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</si>
  <si>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</si>
  <si>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</si>
  <si>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</si>
  <si>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</si>
  <si>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</si>
  <si>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</si>
  <si>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</si>
  <si>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</si>
  <si>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</si>
  <si>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</si>
  <si>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</si>
  <si>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</si>
  <si>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</si>
  <si>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</si>
  <si>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</si>
  <si>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</si>
  <si>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</si>
  <si>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</si>
  <si>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</si>
  <si>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</si>
  <si>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</si>
  <si>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</si>
  <si>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</si>
  <si>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</si>
  <si>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</si>
  <si>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</si>
  <si>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</si>
  <si>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</si>
  <si>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</si>
  <si>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</si>
  <si>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</si>
  <si>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</si>
  <si>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</si>
  <si>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</si>
  <si>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</si>
  <si>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</si>
  <si>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</si>
  <si>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</si>
  <si>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</si>
  <si>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</si>
  <si>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</si>
  <si>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</si>
  <si>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</si>
  <si>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</si>
  <si>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</si>
  <si>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</si>
  <si>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</si>
  <si>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</si>
  <si>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</si>
  <si>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</si>
  <si>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</si>
  <si>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</si>
  <si>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</si>
  <si>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</si>
  <si>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</si>
  <si>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</si>
  <si>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</si>
  <si>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</si>
  <si>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</si>
  <si>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</si>
  <si>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</si>
  <si>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</si>
  <si>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</si>
  <si>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</si>
  <si>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</si>
  <si>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</si>
  <si>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</si>
  <si>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</si>
  <si>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</si>
  <si>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</si>
  <si>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</si>
  <si>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</si>
  <si>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</si>
  <si>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</si>
  <si>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</si>
  <si>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</si>
  <si>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</si>
  <si>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</si>
  <si>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</si>
  <si>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</si>
  <si>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</si>
  <si>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</si>
  <si>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</si>
  <si>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</si>
  <si>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</si>
  <si>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</si>
  <si>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</si>
  <si>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</si>
  <si>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</si>
  <si>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</si>
  <si>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</si>
  <si>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</si>
  <si>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</si>
  <si>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</si>
  <si>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</si>
  <si>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</si>
  <si>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</si>
  <si>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</si>
  <si>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</si>
  <si>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</si>
  <si>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</si>
  <si>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</si>
  <si>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</si>
  <si>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</si>
  <si>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</si>
  <si>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</si>
  <si>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</si>
  <si>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</si>
  <si>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</si>
  <si>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</si>
  <si>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</si>
  <si>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</si>
  <si>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</si>
  <si>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</si>
  <si>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</si>
  <si>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</si>
  <si>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</si>
  <si>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</si>
  <si>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</si>
  <si>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</si>
  <si>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</si>
  <si>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</si>
  <si>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</si>
  <si>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</si>
  <si>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</si>
  <si>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</si>
  <si>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</si>
  <si>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</si>
  <si>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</si>
  <si>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</si>
  <si>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</si>
  <si>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</si>
  <si>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</si>
  <si>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</si>
  <si>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</si>
  <si>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</si>
  <si>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</si>
  <si>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</si>
  <si>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</si>
  <si>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</si>
  <si>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</si>
  <si>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</si>
  <si>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</si>
  <si>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</si>
  <si>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</si>
  <si>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</si>
  <si>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</si>
  <si>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</si>
  <si>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</si>
  <si>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</si>
  <si>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</si>
  <si>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</si>
  <si>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</si>
  <si>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</si>
  <si>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</si>
  <si>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</si>
  <si>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</si>
  <si>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</si>
  <si>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</si>
  <si>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</si>
  <si>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</si>
  <si>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</si>
  <si>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</si>
  <si>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</si>
  <si>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</si>
  <si>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</si>
  <si>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</si>
  <si>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</si>
  <si>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</si>
  <si>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</si>
  <si>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</si>
  <si>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</si>
  <si>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</si>
  <si>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</si>
  <si>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</si>
  <si>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</si>
  <si>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</si>
  <si>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</si>
  <si>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</si>
  <si>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</si>
  <si>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</si>
  <si>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</si>
  <si>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</si>
  <si>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</si>
  <si>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</si>
  <si>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</si>
  <si>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</si>
  <si>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</si>
  <si>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</si>
  <si>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</si>
  <si>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</si>
  <si>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</si>
  <si>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</si>
  <si>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</si>
  <si>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</si>
  <si>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</si>
  <si>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</si>
  <si>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</si>
  <si>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</si>
  <si>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</si>
  <si>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</si>
  <si>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</si>
  <si>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</si>
  <si>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</si>
  <si>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</si>
  <si>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</si>
  <si>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</si>
  <si>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</si>
  <si>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</si>
  <si>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</si>
  <si>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</si>
  <si>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</si>
  <si>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</si>
  <si>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</si>
  <si>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</si>
  <si>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</si>
  <si>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</si>
  <si>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</si>
  <si>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</si>
  <si>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</si>
  <si>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</si>
  <si>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</si>
  <si>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</si>
  <si>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</si>
  <si>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</si>
  <si>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</si>
  <si>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</si>
  <si>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</si>
  <si>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</si>
  <si>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</si>
  <si>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</si>
  <si>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</si>
  <si>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</si>
  <si>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</si>
  <si>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</si>
  <si>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</si>
  <si>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</si>
  <si>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</si>
  <si>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</si>
  <si>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</si>
  <si>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</si>
  <si>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</si>
  <si>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</si>
  <si>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</si>
  <si>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</si>
  <si>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</si>
  <si>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</si>
  <si>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</si>
  <si>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</si>
  <si>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</si>
  <si>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</si>
  <si>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</si>
  <si>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</si>
  <si>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</si>
  <si>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</si>
  <si>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</si>
  <si>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</si>
  <si>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</si>
  <si>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</si>
  <si>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</si>
  <si>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</si>
  <si>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</si>
  <si>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</si>
  <si>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</si>
  <si>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</si>
  <si>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</si>
  <si>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</si>
  <si>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</si>
  <si>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</si>
  <si>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</si>
  <si>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</si>
  <si>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</si>
  <si>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</si>
  <si>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</si>
  <si>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</si>
  <si>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</si>
  <si>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</si>
  <si>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</si>
  <si>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</si>
  <si>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</si>
  <si>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</si>
  <si>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</si>
  <si>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</si>
  <si>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</si>
  <si>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</si>
  <si>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</si>
  <si>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</si>
  <si>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</si>
  <si>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</si>
  <si>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</si>
  <si>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</si>
  <si>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</si>
  <si>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</si>
  <si>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</si>
  <si>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</si>
  <si>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</si>
  <si>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</si>
  <si>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</si>
  <si>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</si>
  <si>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</si>
  <si>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</si>
  <si>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</si>
  <si>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</si>
  <si>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</si>
  <si>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</si>
  <si>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</si>
  <si>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</si>
  <si>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</si>
  <si>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</si>
  <si>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</si>
  <si>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</si>
  <si>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</si>
  <si>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</si>
  <si>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</si>
  <si>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</si>
  <si>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</si>
  <si>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</si>
  <si>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</si>
  <si>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</si>
  <si>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</si>
  <si>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</si>
  <si>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</si>
  <si>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</si>
  <si>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</si>
  <si>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</si>
  <si>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</si>
  <si>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</si>
  <si>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</si>
  <si>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</si>
  <si>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</si>
  <si>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</si>
  <si>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</si>
  <si>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</si>
  <si>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</si>
  <si>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</si>
  <si>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</si>
  <si>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</si>
  <si>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</si>
  <si>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</si>
  <si>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</si>
  <si>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</si>
  <si>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</si>
  <si>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</si>
  <si>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</si>
  <si>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</si>
  <si>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</si>
  <si>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</si>
  <si>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</si>
  <si>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</si>
  <si>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</si>
  <si>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</si>
  <si>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</si>
  <si>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</si>
  <si>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</si>
  <si>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</si>
  <si>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</si>
  <si>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</si>
  <si>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</si>
  <si>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</si>
  <si>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</si>
  <si>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</si>
  <si>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</si>
  <si>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</si>
  <si>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</si>
  <si>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</si>
  <si>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</si>
  <si>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</si>
  <si>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</si>
  <si>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</si>
  <si>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</si>
  <si>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</si>
  <si>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</si>
  <si>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</si>
  <si>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</si>
  <si>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</si>
  <si>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</si>
  <si>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</si>
  <si>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</si>
  <si>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</si>
  <si>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</si>
  <si>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</si>
  <si>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</si>
  <si>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</si>
  <si>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</si>
  <si>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</si>
  <si>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</si>
  <si>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</si>
  <si>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</si>
  <si>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</si>
  <si>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</si>
  <si>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</si>
  <si>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</si>
  <si>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</si>
  <si>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</si>
  <si>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</si>
  <si>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</si>
  <si>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</si>
  <si>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</si>
  <si>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</si>
  <si>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</si>
  <si>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</si>
  <si>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</si>
  <si>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</si>
  <si>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</si>
  <si>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</si>
  <si>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</si>
  <si>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</si>
  <si>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</si>
  <si>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</si>
  <si>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</si>
  <si>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</si>
  <si>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</si>
  <si>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</si>
  <si>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</si>
  <si>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</si>
  <si>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</si>
  <si>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</si>
  <si>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</si>
  <si>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</si>
  <si>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</si>
  <si>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</si>
  <si>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</si>
  <si>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</si>
  <si>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</si>
  <si>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</si>
  <si>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</si>
  <si>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</si>
  <si>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</si>
  <si>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</si>
  <si>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</si>
  <si>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</si>
  <si>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</si>
  <si>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</si>
  <si>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</si>
  <si>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</si>
  <si>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</si>
  <si>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</si>
  <si>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</si>
  <si>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</si>
  <si>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</si>
  <si>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</si>
  <si>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</si>
  <si>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</si>
  <si>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</si>
  <si>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</si>
  <si>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</si>
  <si>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</si>
  <si>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</si>
  <si>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</si>
  <si>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</si>
  <si>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</si>
  <si>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</si>
  <si>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</si>
  <si>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</si>
  <si>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</si>
  <si>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</si>
  <si>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</si>
  <si>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</si>
  <si>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</si>
  <si>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</si>
  <si>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</si>
  <si>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</si>
  <si>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</si>
  <si>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</si>
  <si>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</si>
  <si>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</si>
  <si>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</si>
  <si>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</si>
  <si>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</si>
  <si>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</si>
  <si>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</si>
  <si>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</si>
  <si>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</si>
  <si>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</si>
  <si>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</si>
  <si>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</si>
  <si>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</si>
  <si>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</si>
  <si>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</si>
  <si>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</si>
  <si>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</si>
  <si>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</si>
  <si>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</si>
  <si>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</si>
  <si>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</si>
  <si>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</si>
  <si>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</si>
  <si>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</si>
  <si>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</si>
  <si>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</si>
  <si>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</si>
  <si>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</si>
  <si>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</si>
  <si>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</si>
  <si>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</si>
  <si>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</si>
  <si>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</si>
  <si>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</si>
  <si>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</si>
  <si>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</si>
  <si>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</si>
  <si>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</si>
  <si>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</si>
  <si>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</si>
  <si>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</si>
  <si>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</si>
  <si>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</si>
  <si>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</si>
  <si>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</si>
  <si>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</si>
  <si>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</si>
  <si>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</si>
  <si>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</si>
  <si>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</si>
  <si>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</si>
  <si>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</si>
  <si>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</si>
  <si>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</si>
  <si>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</si>
  <si>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</si>
  <si>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</si>
  <si>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</si>
  <si>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</si>
  <si>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</si>
  <si>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</si>
  <si>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</si>
  <si>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</si>
  <si>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</si>
  <si>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</si>
  <si>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</si>
  <si>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</si>
  <si>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</si>
  <si>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</si>
  <si>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</si>
  <si>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</si>
  <si>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</si>
  <si>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</si>
  <si>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</si>
  <si>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</si>
  <si>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</si>
  <si>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</si>
  <si>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</si>
  <si>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</si>
  <si>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</si>
  <si>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</si>
  <si>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</si>
  <si>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</si>
  <si>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</si>
  <si>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</si>
  <si>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</si>
  <si>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</si>
  <si>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</si>
  <si>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</si>
  <si>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</si>
  <si>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</si>
  <si>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</si>
  <si>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</si>
  <si>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</si>
  <si>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</si>
  <si>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</si>
  <si>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</si>
  <si>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</si>
  <si>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</si>
  <si>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</si>
  <si>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</si>
  <si>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</si>
  <si>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</si>
  <si>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</si>
  <si>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</si>
  <si>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</si>
  <si>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</si>
  <si>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</si>
  <si>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</si>
  <si>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</si>
  <si>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</si>
  <si>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</si>
  <si>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</si>
  <si>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</si>
  <si>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</si>
  <si>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</si>
  <si>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</si>
  <si>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</si>
  <si>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</si>
  <si>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</si>
  <si>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</si>
  <si>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</si>
  <si>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</si>
  <si>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</si>
  <si>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</si>
  <si>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</si>
  <si>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</si>
  <si>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</si>
  <si>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</si>
  <si>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</si>
  <si>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</si>
  <si>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</si>
  <si>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</si>
  <si>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</si>
  <si>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</si>
  <si>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</si>
  <si>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</si>
  <si>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</si>
  <si>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</si>
  <si>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</si>
  <si>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</si>
  <si>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</si>
  <si>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</si>
  <si>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</si>
  <si>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</si>
  <si>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</si>
  <si>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</si>
  <si>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</si>
  <si>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</si>
  <si>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</si>
  <si>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</si>
  <si>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</si>
  <si>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</si>
  <si>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</si>
  <si>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</si>
  <si>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</si>
  <si>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</si>
  <si>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</si>
  <si>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</si>
  <si>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</si>
  <si>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</si>
  <si>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</si>
  <si>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</si>
  <si>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</si>
  <si>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</si>
  <si>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</si>
  <si>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</si>
  <si>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</si>
  <si>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</si>
  <si>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</si>
  <si>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</si>
  <si>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</si>
  <si>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</si>
  <si>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</si>
  <si>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</si>
  <si>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</si>
  <si>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</si>
  <si>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</si>
  <si>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</si>
  <si>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</si>
  <si>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</si>
  <si>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</si>
  <si>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</si>
  <si>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</si>
  <si>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</si>
  <si>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</si>
  <si>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</si>
  <si>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</si>
  <si>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</si>
  <si>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</si>
  <si>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</si>
  <si>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</si>
  <si>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</si>
  <si>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</si>
  <si>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</si>
  <si>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</si>
  <si>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</si>
  <si>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</si>
  <si>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</si>
  <si>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</si>
  <si>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</si>
  <si>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</si>
  <si>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</si>
  <si>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</si>
  <si>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</si>
  <si>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</si>
  <si>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</si>
  <si>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</si>
  <si>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</si>
  <si>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</si>
  <si>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</si>
  <si>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</si>
  <si>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</si>
  <si>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</si>
  <si>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</si>
  <si>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</si>
  <si>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</si>
  <si>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</si>
  <si>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</si>
  <si>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</si>
  <si>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</si>
  <si>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</si>
  <si>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</si>
  <si>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</si>
  <si>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</si>
  <si>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</si>
  <si>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</si>
  <si>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</si>
  <si>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</si>
  <si>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</si>
  <si>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</si>
  <si>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</si>
  <si>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</si>
  <si>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</si>
  <si>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</si>
  <si>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</si>
  <si>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</si>
  <si>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</si>
  <si>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</si>
  <si>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</si>
  <si>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</si>
  <si>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</si>
  <si>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</si>
  <si>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</si>
  <si>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</si>
  <si>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</si>
  <si>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</si>
  <si>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</si>
  <si>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</si>
  <si>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</si>
  <si>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</si>
  <si>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</si>
  <si>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</si>
  <si>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</si>
  <si>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</si>
  <si>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</si>
  <si>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</si>
  <si>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</si>
  <si>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</si>
  <si>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</si>
  <si>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</si>
  <si>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</si>
  <si>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</si>
  <si>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</si>
  <si>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</si>
  <si>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</si>
  <si>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</si>
  <si>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</si>
  <si>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</si>
  <si>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</si>
  <si>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</si>
  <si>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</si>
  <si>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</si>
  <si>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</si>
  <si>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</si>
  <si>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</si>
  <si>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</si>
  <si>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</si>
  <si>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</si>
  <si>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</si>
  <si>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</si>
  <si>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</si>
  <si>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</si>
  <si>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</si>
  <si>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</si>
  <si>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</si>
  <si>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</si>
  <si>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</si>
  <si>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</si>
  <si>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</si>
  <si>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</si>
  <si>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</si>
  <si>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</si>
  <si>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</si>
  <si>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</si>
  <si>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</si>
  <si>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</si>
  <si>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</si>
  <si>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</si>
  <si>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</si>
  <si>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</si>
  <si>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</si>
  <si>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</si>
  <si>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</si>
  <si>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</si>
  <si>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</si>
  <si>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</si>
  <si>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</si>
  <si>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</si>
  <si>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</si>
  <si>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</si>
  <si>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</si>
  <si>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</si>
  <si>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</si>
  <si>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</si>
  <si>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</si>
  <si>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</si>
  <si>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</si>
  <si>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</si>
  <si>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</si>
  <si>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</si>
  <si>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</si>
  <si>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</si>
  <si>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</si>
  <si>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</si>
  <si>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</si>
  <si>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</si>
  <si>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</si>
  <si>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</si>
  <si>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</si>
  <si>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</si>
  <si>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</si>
  <si>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</si>
  <si>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</si>
  <si>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</si>
  <si>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</si>
  <si>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</si>
  <si>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</si>
  <si>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</si>
  <si>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</si>
  <si>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</si>
  <si>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</si>
  <si>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</si>
  <si>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</si>
  <si>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</si>
  <si>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</si>
  <si>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</si>
  <si>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</si>
  <si>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</si>
  <si>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</si>
  <si>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</si>
  <si>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</si>
  <si>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</si>
  <si>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</si>
  <si>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</si>
  <si>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</si>
  <si>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</si>
  <si>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</si>
  <si>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</si>
  <si>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</si>
  <si>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</si>
  <si>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</si>
  <si>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</si>
  <si>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</si>
  <si>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</si>
  <si>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</si>
  <si>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</si>
  <si>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</si>
  <si>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</si>
  <si>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</si>
  <si>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</si>
  <si>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</si>
  <si>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</si>
  <si>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</si>
  <si>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</si>
  <si>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</si>
  <si>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</si>
  <si>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</si>
  <si>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</si>
  <si>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</si>
  <si>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</si>
  <si>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</si>
  <si>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</si>
  <si>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</si>
  <si>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</si>
  <si>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</si>
  <si>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</si>
  <si>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</si>
  <si>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</si>
  <si>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</si>
  <si>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</si>
  <si>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</si>
  <si>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</si>
  <si>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</si>
  <si>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</si>
  <si>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</si>
  <si>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</si>
  <si>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</si>
  <si>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</si>
  <si>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</si>
  <si>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</si>
  <si>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</si>
  <si>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</si>
  <si>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</si>
  <si>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</si>
  <si>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</si>
  <si>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</si>
  <si>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</si>
  <si>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</si>
  <si>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</si>
  <si>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</si>
  <si>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</si>
  <si>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</si>
  <si>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</si>
  <si>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</si>
  <si>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</si>
  <si>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</si>
  <si>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</si>
  <si>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</si>
  <si>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</si>
  <si>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</si>
  <si>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</si>
  <si>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</si>
  <si>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</si>
  <si>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</si>
  <si>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</si>
  <si>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</si>
  <si>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</si>
  <si>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</si>
  <si>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</si>
  <si>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</si>
  <si>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</si>
  <si>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</si>
  <si>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</si>
  <si>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</si>
  <si>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</si>
  <si>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</si>
  <si>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</si>
  <si>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</si>
  <si>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</si>
  <si>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</si>
  <si>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</si>
  <si>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</si>
  <si>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</si>
  <si>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</si>
  <si>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</si>
  <si>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</si>
  <si>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</si>
  <si>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</si>
  <si>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</si>
  <si>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</si>
  <si>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</si>
  <si>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</si>
  <si>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</si>
  <si>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</si>
  <si>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</si>
  <si>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</si>
  <si>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</si>
  <si>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</si>
  <si>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</si>
  <si>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</si>
  <si>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</si>
  <si>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</si>
  <si>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</si>
  <si>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</si>
  <si>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</si>
  <si>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</si>
  <si>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</si>
  <si>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</si>
  <si>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</si>
  <si>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</si>
  <si>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</si>
  <si>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</si>
  <si>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</si>
  <si>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</si>
  <si>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</si>
  <si>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</si>
  <si>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</si>
  <si>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</si>
  <si>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</si>
  <si>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</si>
  <si>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</si>
  <si>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</si>
  <si>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</si>
  <si>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</si>
  <si>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</si>
  <si>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</si>
  <si>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</si>
  <si>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</si>
  <si>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</si>
  <si>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</si>
  <si>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</si>
  <si>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</si>
  <si>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</si>
  <si>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</si>
  <si>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</si>
  <si>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</si>
  <si>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</si>
  <si>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</si>
  <si>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</si>
  <si>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</si>
  <si>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</si>
  <si>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</si>
  <si>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</si>
  <si>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</si>
  <si>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</si>
  <si>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</si>
  <si>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</si>
  <si>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</si>
  <si>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</si>
  <si>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</si>
  <si>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</si>
  <si>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</si>
  <si>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</si>
  <si>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</si>
  <si>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</si>
  <si>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</si>
  <si>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</si>
  <si>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</si>
  <si>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</si>
  <si>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</si>
  <si>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</si>
  <si>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</si>
  <si>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</si>
  <si>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</si>
  <si>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</si>
  <si>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</si>
  <si>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</si>
  <si>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</si>
  <si>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</si>
  <si>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</si>
  <si>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</si>
  <si>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</si>
  <si>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</si>
  <si>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</si>
  <si>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</si>
  <si>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</si>
  <si>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</si>
  <si>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</si>
  <si>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</si>
  <si>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</si>
  <si>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</si>
  <si>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</si>
  <si>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</si>
  <si>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</si>
  <si>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</si>
  <si>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</si>
  <si>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</si>
  <si>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</si>
  <si>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</si>
  <si>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</si>
  <si>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</si>
  <si>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</si>
  <si>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</si>
  <si>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</si>
  <si>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</si>
  <si>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</si>
  <si>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</si>
  <si>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</si>
  <si>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</si>
  <si>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</si>
  <si>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</si>
  <si>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</si>
  <si>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</si>
  <si>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</si>
  <si>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</si>
  <si>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</si>
  <si>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</si>
  <si>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</si>
  <si>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</si>
  <si>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</si>
  <si>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</si>
  <si>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</si>
  <si>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</si>
  <si>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</si>
  <si>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</si>
  <si>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</si>
  <si>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</si>
  <si>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</si>
  <si>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</si>
  <si>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</si>
  <si>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</si>
  <si>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</si>
  <si>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</si>
  <si>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</si>
  <si>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</si>
  <si>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</si>
  <si>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</si>
  <si>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</si>
  <si>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</si>
  <si>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</si>
  <si>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</si>
  <si>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</si>
  <si>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</si>
  <si>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</si>
  <si>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</si>
  <si>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</si>
  <si>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</si>
  <si>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</si>
  <si>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</si>
  <si>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</si>
  <si>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</si>
  <si>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</si>
  <si>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</si>
  <si>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</si>
  <si>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</si>
  <si>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</si>
  <si>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</si>
  <si>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</si>
  <si>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</si>
  <si>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</si>
  <si>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</si>
  <si>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</si>
  <si>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</si>
  <si>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</si>
  <si>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</si>
  <si>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</si>
  <si>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</si>
  <si>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</si>
  <si>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</si>
  <si>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</si>
  <si>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</si>
  <si>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</si>
  <si>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</si>
  <si>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</si>
  <si>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</si>
  <si>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</si>
  <si>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</si>
  <si>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</si>
  <si>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</si>
  <si>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</si>
  <si>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</si>
  <si>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</si>
  <si>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</si>
  <si>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</si>
  <si>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</si>
  <si>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</si>
  <si>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</si>
  <si>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</si>
  <si>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</si>
  <si>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</si>
  <si>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</si>
  <si>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</si>
  <si>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</si>
  <si>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</si>
  <si>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</si>
  <si>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</si>
  <si>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</si>
  <si>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</si>
  <si>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</si>
  <si>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</si>
  <si>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</si>
  <si>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</si>
  <si>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</si>
  <si>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</si>
  <si>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</si>
  <si>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</si>
  <si>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</si>
  <si>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</si>
  <si>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</si>
  <si>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</si>
  <si>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</si>
  <si>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</si>
  <si>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</si>
  <si>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</si>
  <si>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</si>
  <si>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</si>
  <si>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</si>
  <si>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</si>
  <si>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</si>
  <si>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</si>
  <si>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</si>
  <si>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</si>
  <si>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</si>
  <si>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</si>
  <si>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</si>
  <si>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</si>
  <si>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</si>
  <si>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</si>
  <si>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</si>
  <si>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</si>
  <si>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</si>
  <si>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</si>
  <si>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</si>
  <si>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</si>
  <si>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</si>
  <si>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</si>
  <si>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</si>
  <si>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</si>
  <si>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</si>
  <si>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</si>
  <si>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</si>
  <si>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</si>
  <si>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</si>
  <si>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</si>
  <si>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</si>
  <si>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</si>
  <si>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</si>
  <si>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</si>
  <si>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</si>
  <si>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</si>
  <si>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</si>
  <si>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</si>
  <si>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</si>
  <si>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</si>
  <si>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</si>
  <si>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</si>
  <si>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</si>
  <si>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</si>
  <si>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</si>
  <si>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</si>
  <si>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</si>
  <si>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</si>
  <si>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</si>
  <si>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</si>
  <si>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</si>
  <si>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</si>
  <si>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</si>
  <si>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</si>
  <si>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</si>
  <si>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</si>
  <si>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</si>
  <si>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</si>
  <si>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</si>
  <si>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</si>
  <si>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</si>
  <si>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</si>
  <si>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</si>
  <si>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</si>
  <si>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</si>
  <si>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</si>
  <si>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</si>
  <si>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</si>
  <si>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</si>
  <si>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</si>
  <si>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</si>
  <si>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</si>
  <si>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</si>
  <si>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</si>
  <si>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</si>
  <si>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</si>
  <si>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</si>
  <si>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</si>
  <si>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</si>
  <si>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</si>
  <si>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</si>
  <si>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</si>
  <si>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</si>
  <si>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</si>
  <si>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</si>
  <si>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</si>
  <si>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</si>
  <si>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</si>
  <si>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</si>
  <si>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</si>
  <si>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</si>
  <si>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</si>
  <si>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</si>
  <si>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</si>
  <si>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</si>
  <si>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</si>
  <si>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</si>
  <si>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</si>
  <si>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</si>
  <si>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</si>
  <si>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</si>
  <si>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</si>
  <si>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</si>
  <si>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</si>
  <si>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</si>
  <si>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</si>
  <si>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</si>
  <si>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</si>
  <si>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</si>
  <si>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</si>
  <si>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</si>
  <si>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</si>
  <si>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</si>
  <si>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</si>
  <si>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</si>
  <si>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</si>
  <si>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</si>
  <si>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</si>
  <si>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</si>
  <si>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</si>
  <si>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</si>
  <si>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</si>
  <si>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</si>
  <si>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</si>
  <si>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</si>
  <si>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</si>
  <si>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</si>
  <si>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</si>
  <si>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</si>
  <si>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</si>
  <si>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</si>
  <si>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</si>
  <si>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</si>
  <si>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</si>
  <si>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</si>
  <si>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</si>
  <si>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</si>
  <si>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</si>
  <si>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</si>
  <si>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</si>
  <si>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</si>
  <si>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</si>
  <si>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</si>
  <si>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</si>
  <si>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</si>
  <si>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</si>
  <si>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</si>
  <si>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</si>
  <si>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</si>
  <si>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</si>
  <si>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</si>
  <si>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</si>
  <si>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</si>
  <si>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</si>
  <si>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</si>
  <si>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</si>
  <si>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</si>
  <si>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</si>
  <si>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</si>
  <si>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</si>
  <si>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</si>
  <si>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</si>
  <si>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</si>
  <si>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</si>
  <si>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</si>
  <si>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</si>
  <si>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</si>
  <si>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</si>
  <si>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</si>
  <si>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</si>
  <si>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</si>
  <si>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</si>
  <si>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</si>
  <si>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</si>
  <si>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</si>
  <si>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</si>
  <si>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</si>
  <si>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</si>
  <si>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</si>
  <si>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</si>
  <si>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</si>
  <si>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</si>
  <si>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</si>
  <si>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</si>
  <si>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</si>
  <si>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</si>
  <si>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</si>
  <si>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</si>
  <si>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</si>
  <si>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</si>
  <si>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</si>
  <si>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</si>
  <si>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</si>
  <si>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</si>
  <si>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</si>
  <si>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</si>
  <si>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</si>
  <si>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</si>
  <si>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</si>
  <si>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</si>
  <si>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</si>
  <si>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</si>
  <si>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</si>
  <si>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</si>
  <si>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</si>
  <si>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</si>
  <si>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</si>
  <si>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</si>
  <si>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</si>
  <si>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</si>
  <si>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</si>
  <si>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</si>
  <si>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</si>
  <si>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</si>
  <si>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</si>
  <si>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</si>
  <si>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</si>
  <si>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</si>
  <si>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</si>
  <si>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</si>
  <si>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</si>
  <si>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</si>
  <si>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</si>
  <si>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</si>
  <si>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</si>
  <si>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</si>
  <si>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</si>
  <si>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</si>
  <si>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</si>
  <si>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</si>
  <si>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</si>
  <si>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</si>
  <si>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</si>
  <si>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</si>
  <si>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</si>
  <si>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</si>
  <si>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</si>
  <si>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</si>
  <si>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</si>
  <si>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</si>
  <si>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</si>
  <si>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</si>
  <si>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</si>
  <si>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</si>
  <si>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</si>
  <si>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</si>
  <si>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</si>
  <si>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</si>
  <si>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</si>
  <si>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</si>
  <si>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</si>
  <si>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</si>
  <si>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</si>
  <si>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</si>
  <si>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</si>
  <si>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</si>
  <si>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</si>
  <si>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</si>
  <si>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</si>
  <si>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</si>
  <si>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</si>
  <si>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</si>
  <si>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</si>
  <si>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</si>
  <si>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</si>
  <si>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</si>
  <si>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</si>
  <si>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</si>
  <si>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</si>
  <si>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</si>
  <si>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</si>
  <si>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</si>
  <si>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</si>
  <si>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</si>
  <si>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</si>
  <si>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</si>
  <si>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</si>
  <si>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</si>
  <si>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</si>
  <si>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</si>
  <si>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</si>
  <si>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</si>
  <si>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</si>
  <si>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</si>
  <si>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</si>
  <si>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</si>
  <si>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</si>
  <si>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</si>
  <si>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</si>
  <si>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</si>
  <si>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</si>
  <si>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</si>
  <si>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</si>
  <si>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</si>
  <si>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</si>
  <si>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</si>
  <si>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</si>
  <si>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</si>
  <si>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</si>
  <si>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</si>
  <si>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</si>
  <si>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</si>
  <si>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</si>
  <si>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</si>
  <si>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</si>
  <si>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</si>
  <si>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</si>
  <si>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</si>
  <si>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</si>
  <si>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</si>
  <si>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</si>
  <si>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</si>
  <si>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</si>
  <si>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</si>
  <si>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</si>
  <si>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</si>
  <si>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</si>
  <si>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</si>
  <si>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</si>
  <si>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</si>
  <si>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</si>
  <si>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</si>
  <si>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</si>
  <si>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</si>
  <si>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</si>
  <si>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</si>
  <si>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</si>
  <si>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</si>
  <si>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</si>
  <si>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</si>
  <si>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</si>
  <si>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</si>
  <si>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</si>
  <si>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</si>
  <si>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</si>
  <si>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</si>
  <si>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</si>
  <si>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</si>
  <si>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</si>
  <si>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</si>
  <si>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</si>
  <si>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</si>
  <si>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</si>
  <si>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</si>
  <si>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</si>
  <si>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</si>
  <si>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</si>
  <si>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</si>
  <si>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</si>
  <si>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</si>
  <si>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</si>
  <si>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</si>
  <si>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</si>
  <si>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</si>
  <si>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</si>
  <si>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</si>
  <si>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</si>
  <si>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</si>
  <si>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</si>
  <si>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</si>
  <si>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</si>
  <si>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</si>
  <si>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</si>
  <si>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</si>
  <si>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</si>
  <si>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</si>
  <si>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</si>
  <si>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</si>
  <si>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</si>
  <si>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</si>
  <si>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</si>
  <si>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</si>
  <si>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</si>
  <si>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</si>
  <si>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</si>
  <si>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</si>
  <si>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</si>
  <si>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</si>
  <si>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</si>
  <si>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</si>
  <si>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</si>
  <si>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</si>
  <si>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</si>
  <si>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</si>
  <si>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</si>
  <si>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</si>
  <si>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</si>
  <si>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</si>
  <si>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</si>
  <si>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</si>
  <si>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</si>
  <si>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</si>
  <si>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</si>
  <si>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</si>
  <si>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</si>
  <si>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</si>
  <si>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</si>
  <si>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</si>
  <si>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</si>
  <si>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</si>
  <si>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</si>
  <si>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</si>
  <si>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</si>
  <si>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</si>
  <si>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</si>
  <si>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</si>
  <si>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</si>
  <si>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</si>
  <si>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</si>
  <si>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</si>
  <si>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</si>
  <si>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</si>
  <si>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</si>
  <si>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</si>
  <si>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</si>
  <si>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</si>
  <si>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</si>
  <si>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</si>
  <si>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</si>
  <si>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</si>
  <si>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</si>
  <si>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</si>
  <si>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</si>
  <si>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</si>
  <si>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</si>
  <si>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</si>
  <si>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</si>
  <si>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</si>
  <si>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</si>
  <si>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</si>
  <si>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</si>
  <si>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</si>
  <si>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</si>
  <si>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</si>
  <si>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</si>
  <si>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</si>
  <si>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</si>
  <si>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</si>
  <si>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</si>
  <si>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</si>
  <si>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</si>
  <si>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</si>
  <si>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</si>
  <si>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</si>
  <si>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</si>
  <si>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</si>
  <si>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</si>
  <si>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</si>
  <si>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</si>
  <si>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</si>
  <si>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</si>
  <si>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</si>
  <si>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</si>
  <si>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</si>
  <si>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</si>
  <si>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</si>
  <si>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</si>
  <si>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</si>
  <si>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</si>
  <si>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</si>
  <si>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</si>
  <si>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</si>
  <si>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</si>
  <si>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</si>
  <si>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</si>
  <si>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</si>
  <si>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</si>
  <si>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</si>
  <si>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</si>
  <si>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</si>
  <si>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</si>
  <si>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</si>
  <si>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</si>
  <si>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</si>
  <si>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</si>
  <si>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</si>
  <si>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</si>
  <si>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</si>
  <si>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</si>
  <si>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</si>
  <si>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</si>
  <si>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</si>
  <si>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</si>
  <si>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</si>
  <si>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</si>
  <si>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</si>
  <si>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</si>
  <si>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</si>
  <si>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</si>
  <si>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</si>
  <si>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</si>
  <si>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</si>
  <si>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</si>
  <si>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</si>
  <si>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</si>
  <si>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</si>
  <si>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</si>
  <si>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</si>
  <si>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</si>
  <si>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</si>
  <si>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</si>
  <si>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</si>
  <si>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</si>
  <si>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</si>
  <si>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</si>
  <si>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</si>
  <si>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</si>
  <si>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</si>
  <si>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</si>
  <si>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</si>
  <si>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</si>
  <si>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</si>
  <si>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</si>
  <si>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</si>
  <si>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</si>
  <si>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</si>
  <si>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</si>
  <si>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</si>
  <si>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</si>
  <si>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</si>
  <si>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</si>
  <si>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</si>
  <si>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</si>
  <si>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</si>
  <si>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</si>
  <si>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</si>
  <si>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</si>
  <si>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</si>
  <si>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</si>
  <si>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</si>
  <si>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</si>
  <si>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</si>
  <si>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</si>
  <si>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</si>
  <si>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</si>
  <si>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</si>
  <si>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</si>
  <si>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</si>
  <si>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</si>
  <si>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</si>
  <si>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</si>
  <si>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</si>
  <si>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</si>
  <si>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</si>
  <si>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</si>
  <si>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</si>
  <si>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</si>
  <si>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</si>
  <si>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</si>
  <si>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</si>
  <si>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</si>
  <si>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</si>
  <si>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</si>
  <si>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</si>
  <si>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</si>
  <si>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</si>
  <si>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</si>
  <si>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</si>
  <si>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</si>
  <si>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</si>
  <si>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</si>
  <si>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</si>
  <si>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</si>
  <si>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</si>
  <si>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</si>
  <si>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</si>
  <si>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</si>
  <si>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</si>
  <si>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</si>
  <si>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</si>
  <si>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</si>
  <si>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</si>
  <si>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</si>
  <si>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</si>
  <si>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</si>
  <si>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</si>
  <si>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</si>
  <si>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</si>
  <si>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</si>
  <si>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</si>
  <si>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</si>
  <si>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</si>
  <si>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</si>
  <si>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</si>
  <si>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</si>
  <si>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</si>
  <si>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</si>
  <si>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</si>
  <si>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</si>
  <si>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</si>
  <si>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</si>
  <si>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</si>
  <si>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</si>
  <si>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</si>
  <si>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</si>
  <si>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</si>
  <si>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</si>
  <si>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</si>
  <si>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</si>
  <si>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</si>
  <si>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</si>
  <si>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</si>
  <si>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</si>
  <si>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</si>
  <si>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</si>
  <si>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</si>
  <si>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</si>
  <si>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</si>
  <si>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</si>
  <si>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</si>
  <si>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</si>
  <si>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</si>
  <si>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</si>
  <si>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</si>
  <si>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</si>
  <si>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</si>
  <si>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</si>
  <si>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</si>
  <si>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</si>
  <si>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</si>
  <si>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</si>
  <si>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</si>
  <si>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</si>
  <si>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</si>
  <si>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</si>
  <si>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</si>
  <si>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</si>
  <si>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</si>
  <si>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</si>
  <si>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</si>
  <si>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</si>
  <si>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</si>
  <si>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</si>
  <si>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</si>
  <si>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</si>
  <si>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</si>
  <si>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</si>
  <si>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</si>
  <si>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</si>
  <si>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</si>
  <si>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</si>
  <si>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</si>
  <si>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</si>
  <si>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</si>
  <si>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</si>
  <si>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</si>
  <si>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</si>
  <si>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</si>
  <si>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</si>
  <si>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</si>
  <si>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</si>
  <si>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</si>
  <si>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</si>
  <si>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</si>
  <si>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</si>
  <si>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</si>
  <si>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</si>
  <si>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</si>
  <si>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</si>
  <si>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</si>
  <si>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</si>
  <si>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</si>
  <si>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</si>
  <si>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</si>
  <si>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</si>
  <si>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</si>
  <si>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</si>
  <si>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</si>
  <si>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</si>
  <si>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</si>
  <si>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</si>
  <si>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</si>
  <si>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</si>
  <si>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</si>
  <si>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</si>
  <si>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</si>
  <si>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</si>
  <si>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</si>
  <si>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</si>
  <si>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</si>
  <si>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</si>
  <si>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</si>
  <si>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</si>
  <si>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</si>
  <si>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</si>
  <si>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</si>
  <si>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</si>
  <si>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</si>
  <si>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</si>
  <si>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</si>
  <si>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</si>
  <si>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</si>
  <si>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</si>
  <si>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</si>
  <si>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</si>
  <si>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</si>
  <si>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</si>
  <si>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</si>
  <si>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</si>
  <si>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</si>
  <si>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</si>
  <si>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</si>
  <si>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</si>
  <si>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</si>
  <si>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</si>
  <si>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</si>
  <si>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</si>
  <si>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</si>
  <si>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</si>
  <si>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</si>
  <si>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</si>
  <si>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</si>
  <si>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</si>
  <si>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</si>
  <si>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</si>
  <si>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</si>
  <si>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</si>
  <si>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</si>
  <si>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</si>
  <si>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</si>
  <si>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</si>
  <si>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</si>
  <si>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</si>
  <si>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</si>
  <si>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</si>
  <si>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</si>
  <si>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</si>
  <si>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</si>
  <si>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</si>
  <si>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</si>
  <si>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</si>
  <si>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</si>
  <si>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</si>
  <si>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</si>
  <si>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</si>
  <si>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</si>
  <si>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</si>
  <si>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</si>
  <si>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</si>
  <si>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</si>
  <si>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</si>
  <si>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</si>
  <si>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</si>
  <si>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</si>
  <si>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</si>
  <si>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</si>
  <si>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</si>
  <si>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</si>
  <si>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</si>
  <si>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</si>
  <si>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</si>
  <si>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</si>
  <si>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</si>
  <si>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</si>
  <si>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</si>
  <si>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</si>
  <si>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</si>
  <si>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</si>
  <si>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</si>
  <si>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</si>
  <si>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</si>
  <si>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</si>
  <si>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</si>
  <si>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</si>
  <si>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</si>
  <si>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</si>
  <si>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</si>
  <si>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</si>
  <si>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</si>
  <si>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</si>
  <si>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</si>
  <si>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</si>
  <si>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</si>
  <si>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</si>
  <si>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</si>
  <si>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</si>
  <si>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</si>
  <si>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</si>
  <si>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</si>
  <si>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</si>
  <si>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</si>
  <si>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</si>
  <si>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</si>
  <si>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</si>
  <si>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</si>
  <si>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</si>
  <si>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</si>
  <si>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</si>
  <si>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</si>
  <si>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</si>
  <si>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</si>
  <si>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</si>
  <si>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</si>
  <si>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</si>
  <si>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</si>
  <si>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</si>
  <si>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</si>
  <si>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</si>
  <si>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</si>
  <si>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</si>
  <si>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</si>
  <si>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</si>
  <si>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</si>
  <si>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</si>
  <si>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</si>
  <si>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</si>
  <si>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</si>
  <si>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</si>
  <si>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</si>
  <si>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</si>
  <si>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</si>
  <si>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</si>
  <si>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</si>
  <si>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</si>
  <si>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</si>
  <si>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</si>
  <si>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</si>
  <si>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</si>
  <si>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</si>
  <si>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</si>
  <si>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</si>
  <si>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</si>
  <si>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</si>
  <si>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</si>
  <si>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</si>
  <si>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</si>
  <si>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</si>
  <si>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</si>
  <si>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</si>
  <si>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</si>
  <si>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</si>
  <si>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</si>
  <si>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</si>
  <si>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</si>
  <si>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</si>
  <si>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</si>
  <si>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</si>
  <si>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</si>
  <si>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</si>
  <si>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</si>
  <si>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</si>
  <si>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</si>
  <si>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</si>
  <si>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</si>
  <si>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</si>
  <si>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</si>
  <si>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</si>
  <si>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</si>
  <si>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</si>
  <si>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</si>
  <si>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</si>
  <si>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</si>
  <si>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</si>
  <si>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</si>
  <si>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</si>
  <si>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</si>
  <si>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</si>
  <si>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</si>
  <si>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</si>
  <si>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</si>
  <si>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</si>
  <si>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</si>
  <si>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</si>
  <si>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</si>
  <si>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</si>
  <si>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</si>
  <si>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</si>
  <si>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</si>
  <si>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</si>
  <si>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</si>
  <si>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</si>
  <si>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</si>
  <si>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</si>
  <si>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</si>
  <si>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</si>
  <si>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</si>
  <si>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</si>
  <si>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</si>
  <si>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</si>
  <si>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</si>
  <si>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</si>
  <si>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</si>
  <si>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</si>
  <si>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</si>
  <si>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</si>
  <si>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</si>
  <si>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</si>
  <si>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</si>
  <si>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</si>
  <si>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</si>
  <si>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</si>
  <si>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</si>
  <si>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</si>
  <si>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</si>
  <si>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</si>
  <si>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</si>
  <si>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</si>
  <si>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</si>
  <si>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</si>
  <si>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</si>
  <si>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</si>
  <si>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</si>
  <si>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</si>
  <si>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</si>
  <si>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</si>
  <si>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</si>
  <si>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</si>
  <si>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</si>
  <si>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</si>
  <si>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</si>
  <si>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</si>
  <si>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</si>
  <si>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</si>
  <si>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</si>
  <si>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</si>
  <si>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</si>
  <si>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</si>
  <si>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</si>
  <si>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</si>
  <si>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</si>
  <si>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</si>
  <si>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</si>
  <si>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</si>
  <si>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</si>
  <si>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</si>
  <si>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</si>
  <si>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</si>
  <si>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</si>
  <si>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</si>
  <si>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</si>
  <si>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</si>
  <si>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</si>
  <si>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</si>
  <si>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</si>
  <si>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</si>
  <si>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</si>
  <si>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</si>
  <si>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</si>
  <si>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</si>
  <si>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</si>
  <si>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</si>
  <si>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</si>
  <si>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</si>
  <si>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</si>
  <si>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</si>
  <si>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</si>
  <si>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</si>
  <si>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</si>
  <si>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</si>
  <si>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</si>
  <si>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</si>
  <si>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</si>
  <si>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</si>
  <si>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</si>
  <si>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</si>
  <si>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</si>
  <si>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</si>
  <si>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</si>
  <si>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</si>
  <si>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</si>
  <si>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</si>
  <si>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</si>
  <si>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</si>
  <si>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</si>
  <si>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</si>
  <si>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</si>
  <si>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</si>
  <si>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</si>
  <si>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</si>
  <si>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</si>
  <si>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</si>
  <si>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</si>
  <si>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</si>
  <si>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</si>
  <si>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</si>
  <si>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</si>
  <si>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</si>
  <si>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</si>
  <si>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</si>
  <si>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</si>
  <si>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</si>
  <si>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</si>
  <si>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</si>
  <si>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</si>
  <si>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</si>
  <si>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</si>
  <si>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</si>
  <si>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</si>
  <si>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</si>
  <si>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</si>
  <si>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</si>
  <si>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</si>
  <si>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</si>
  <si>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</si>
  <si>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</si>
  <si>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</si>
  <si>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</si>
  <si>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</si>
  <si>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</si>
  <si>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</si>
  <si>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</si>
  <si>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</si>
  <si>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</si>
  <si>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</si>
  <si>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</si>
  <si>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</si>
  <si>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</si>
  <si>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</si>
  <si>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</si>
  <si>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</si>
  <si>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</si>
  <si>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</si>
  <si>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</si>
  <si>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</si>
  <si>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</si>
  <si>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</si>
  <si>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</si>
  <si>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</si>
  <si>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</si>
  <si>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</si>
  <si>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</si>
  <si>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</si>
  <si>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</si>
  <si>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</si>
  <si>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</si>
  <si>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</si>
  <si>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</si>
  <si>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</si>
  <si>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</si>
  <si>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</si>
  <si>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</si>
  <si>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</si>
  <si>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</si>
  <si>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</si>
  <si>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</si>
  <si>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</si>
  <si>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</si>
  <si>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</si>
  <si>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</si>
  <si>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</si>
  <si>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</si>
  <si>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</si>
  <si>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</si>
  <si>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</si>
  <si>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</si>
  <si>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</si>
  <si>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</si>
  <si>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</si>
  <si>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</si>
  <si>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</si>
  <si>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</si>
  <si>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</si>
  <si>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</si>
  <si>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</si>
  <si>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</si>
  <si>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</si>
  <si>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</si>
  <si>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</si>
  <si>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</si>
  <si>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</si>
  <si>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</si>
  <si>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</si>
  <si>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</si>
  <si>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</si>
  <si>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</si>
  <si>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</si>
  <si>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</si>
  <si>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</si>
  <si>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</si>
  <si>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</si>
  <si>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</si>
  <si>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</si>
  <si>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</si>
  <si>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</si>
  <si>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</si>
  <si>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</si>
  <si>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</si>
  <si>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</si>
  <si>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</si>
  <si>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</si>
  <si>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</si>
  <si>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</si>
  <si>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</si>
  <si>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</si>
  <si>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</si>
  <si>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</si>
  <si>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</si>
  <si>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</si>
  <si>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</si>
  <si>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</si>
  <si>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</si>
  <si>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</si>
  <si>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</si>
  <si>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</si>
  <si>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</si>
  <si>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</si>
  <si>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</si>
  <si>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</si>
  <si>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</si>
  <si>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</si>
  <si>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</si>
  <si>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</si>
  <si>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</si>
  <si>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</si>
  <si>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</si>
  <si>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</si>
  <si>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</si>
  <si>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</si>
  <si>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</si>
  <si>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</si>
  <si>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</si>
  <si>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</si>
  <si>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</si>
  <si>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</si>
  <si>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</si>
  <si>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</si>
  <si>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</si>
  <si>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</si>
  <si>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</si>
  <si>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</si>
  <si>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</si>
  <si>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</si>
  <si>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</si>
  <si>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</si>
  <si>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</si>
  <si>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</si>
  <si>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</si>
  <si>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</si>
  <si>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</si>
  <si>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</si>
  <si>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</si>
  <si>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</si>
  <si>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</si>
  <si>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</si>
  <si>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</si>
  <si>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</si>
  <si>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</si>
  <si>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</si>
  <si>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</si>
  <si>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</si>
  <si>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</si>
  <si>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</si>
  <si>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</si>
  <si>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</si>
  <si>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</si>
  <si>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</si>
  <si>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</si>
  <si>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</si>
  <si>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</si>
  <si>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</si>
  <si>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</si>
  <si>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</si>
  <si>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</si>
  <si>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</si>
  <si>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</si>
  <si>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</si>
  <si>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</si>
  <si>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</si>
  <si>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</si>
  <si>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</si>
  <si>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</si>
  <si>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</si>
  <si>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</si>
  <si>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</si>
  <si>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</si>
  <si>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</si>
  <si>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</si>
  <si>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</si>
  <si>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</si>
  <si>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</si>
  <si>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</si>
  <si>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</si>
  <si>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</si>
  <si>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</si>
  <si>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</si>
  <si>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</si>
  <si>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</si>
  <si>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</si>
  <si>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</si>
  <si>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</si>
  <si>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</si>
  <si>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</si>
  <si>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</si>
  <si>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</si>
  <si>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</si>
  <si>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</si>
  <si>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</si>
  <si>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</si>
  <si>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</si>
  <si>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</si>
  <si>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</si>
  <si>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</si>
  <si>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</si>
  <si>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</si>
  <si>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</si>
  <si>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</si>
  <si>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</si>
  <si>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</si>
  <si>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</si>
  <si>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</si>
  <si>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</si>
  <si>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</si>
  <si>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</si>
  <si>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</si>
  <si>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</si>
  <si>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</si>
  <si>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</si>
  <si>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</si>
  <si>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</si>
  <si>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</si>
  <si>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</si>
  <si>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</si>
  <si>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</si>
  <si>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</si>
  <si>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</si>
  <si>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</si>
  <si>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</si>
  <si>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</si>
  <si>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</si>
  <si>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</si>
  <si>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</si>
  <si>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</si>
  <si>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</si>
  <si>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</si>
  <si>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</si>
  <si>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</si>
  <si>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</si>
  <si>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</si>
  <si>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</si>
  <si>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</si>
  <si>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</si>
  <si>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</si>
  <si>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</si>
  <si>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</si>
  <si>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</si>
  <si>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</si>
  <si>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</si>
  <si>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</si>
  <si>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</si>
  <si>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</si>
  <si>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</si>
  <si>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</si>
  <si>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</si>
  <si>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</si>
  <si>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</si>
  <si>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</si>
  <si>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</si>
  <si>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</si>
  <si>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</si>
  <si>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</si>
  <si>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</si>
  <si>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</si>
  <si>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</si>
  <si>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</si>
  <si>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</si>
  <si>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</si>
  <si>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</si>
  <si>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</si>
  <si>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</si>
  <si>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</si>
  <si>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</si>
  <si>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</si>
  <si>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</si>
  <si>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</si>
  <si>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</si>
  <si>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</si>
  <si>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</si>
  <si>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</si>
  <si>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</si>
  <si>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</si>
  <si>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</si>
  <si>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</si>
  <si>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</si>
  <si>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</si>
  <si>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</si>
  <si>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</si>
  <si>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</si>
  <si>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</si>
  <si>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</si>
  <si>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</si>
  <si>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</si>
  <si>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</si>
  <si>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</si>
  <si>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</si>
  <si>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</si>
  <si>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</si>
  <si>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</si>
  <si>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</si>
  <si>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</si>
  <si>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</si>
  <si>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</si>
  <si>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</si>
  <si>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</si>
  <si>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</si>
  <si>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</si>
  <si>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</si>
  <si>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</si>
  <si>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</si>
  <si>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</si>
  <si>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</si>
  <si>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</si>
  <si>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</si>
  <si>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</si>
  <si>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</si>
  <si>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</si>
  <si>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</si>
  <si>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</si>
  <si>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</si>
  <si>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</si>
  <si>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</si>
  <si>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</si>
  <si>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</si>
  <si>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</si>
  <si>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</si>
  <si>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</si>
  <si>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</si>
  <si>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</si>
  <si>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</si>
  <si>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</si>
  <si>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</si>
  <si>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</si>
  <si>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</si>
  <si>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</si>
  <si>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</si>
  <si>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</si>
  <si>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</si>
  <si>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</si>
  <si>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</si>
  <si>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</si>
  <si>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</si>
  <si>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</si>
  <si>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</si>
  <si>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</si>
  <si>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</si>
  <si>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</si>
  <si>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</si>
  <si>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</si>
  <si>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</si>
  <si>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</si>
  <si>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</si>
  <si>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</si>
  <si>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</si>
  <si>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</si>
  <si>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</si>
  <si>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</si>
  <si>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</si>
  <si>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</si>
  <si>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</si>
  <si>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</si>
  <si>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</si>
  <si>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</si>
  <si>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</si>
  <si>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</si>
  <si>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</si>
  <si>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</si>
  <si>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</si>
  <si>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</si>
  <si>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</si>
  <si>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</si>
  <si>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</si>
  <si>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</si>
  <si>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</si>
  <si>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</si>
  <si>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</si>
  <si>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</si>
  <si>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</si>
  <si>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</si>
  <si>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</si>
  <si>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</si>
  <si>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</si>
  <si>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</si>
  <si>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</si>
  <si>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</si>
  <si>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</si>
  <si>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</si>
  <si>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</si>
  <si>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</si>
  <si>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</si>
  <si>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</si>
  <si>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</si>
  <si>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</si>
  <si>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</si>
  <si>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</si>
  <si>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</si>
  <si>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</si>
  <si>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</si>
  <si>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</si>
  <si>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</si>
  <si>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</si>
  <si>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</si>
  <si>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</si>
  <si>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</si>
  <si>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</si>
  <si>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</si>
  <si>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</si>
  <si>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</si>
  <si>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</si>
  <si>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</si>
  <si>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</si>
  <si>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</si>
  <si>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</si>
  <si>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</si>
  <si>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</si>
  <si>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</si>
  <si>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</si>
  <si>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</si>
  <si>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</si>
  <si>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</si>
  <si>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</si>
  <si>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</si>
  <si>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</si>
  <si>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</si>
  <si>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</si>
  <si>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</si>
  <si>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</si>
  <si>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</si>
  <si>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</si>
  <si>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</si>
  <si>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</si>
  <si>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</si>
  <si>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</si>
  <si>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</si>
  <si>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</si>
  <si>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</si>
  <si>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</si>
  <si>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</si>
  <si>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</si>
  <si>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</si>
  <si>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</si>
  <si>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</si>
  <si>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</si>
  <si>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</si>
  <si>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</si>
  <si>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</si>
  <si>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</si>
  <si>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</si>
  <si>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</si>
  <si>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</si>
  <si>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</si>
  <si>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</si>
  <si>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</si>
  <si>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</si>
  <si>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</si>
  <si>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</si>
  <si>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</si>
  <si>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</si>
  <si>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</si>
  <si>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</si>
  <si>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</si>
  <si>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</si>
  <si>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</si>
  <si>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</si>
  <si>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</si>
  <si>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</si>
  <si>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</si>
  <si>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</si>
  <si>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</si>
  <si>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</si>
  <si>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</si>
  <si>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</si>
  <si>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</si>
  <si>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</si>
  <si>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</si>
  <si>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</si>
  <si>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</si>
  <si>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</si>
  <si>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</si>
  <si>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</si>
  <si>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</si>
  <si>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</si>
  <si>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</si>
  <si>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</si>
  <si>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</si>
  <si>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</si>
  <si>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</si>
  <si>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</si>
  <si>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</si>
  <si>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</si>
  <si>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</si>
  <si>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</si>
  <si>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</si>
  <si>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</si>
  <si>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</si>
  <si>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</si>
  <si>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</si>
  <si>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</si>
  <si>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</si>
  <si>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</si>
  <si>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</si>
  <si>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</si>
  <si>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</si>
  <si>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</si>
  <si>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</si>
  <si>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</si>
  <si>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</si>
  <si>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</si>
  <si>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</si>
  <si>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</si>
  <si>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</si>
  <si>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</si>
  <si>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</si>
  <si>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</si>
  <si>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</si>
  <si>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</si>
  <si>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</si>
  <si>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</si>
  <si>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</si>
  <si>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</si>
  <si>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</si>
  <si>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</si>
  <si>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</si>
  <si>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</si>
  <si>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</si>
  <si>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</si>
  <si>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</si>
  <si>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</si>
  <si>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</si>
  <si>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</si>
  <si>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</si>
  <si>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</si>
  <si>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</si>
  <si>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</si>
  <si>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</si>
  <si>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</si>
  <si>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</si>
  <si>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</si>
  <si>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</si>
  <si>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</si>
  <si>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</si>
  <si>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</si>
  <si>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</si>
  <si>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</si>
  <si>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</si>
  <si>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</si>
  <si>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</si>
  <si>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</si>
  <si>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</si>
  <si>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</si>
  <si>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</si>
  <si>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</si>
  <si>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</si>
  <si>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</si>
  <si>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</si>
  <si>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</si>
  <si>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</si>
  <si>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</si>
  <si>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</si>
  <si>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</si>
  <si>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</si>
  <si>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</si>
  <si>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</si>
  <si>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</si>
  <si>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</si>
  <si>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</si>
  <si>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</si>
  <si>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</si>
  <si>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</si>
  <si>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</si>
  <si>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</si>
  <si>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</si>
  <si>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</si>
  <si>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</si>
  <si>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</si>
  <si>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</si>
  <si>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</si>
  <si>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</si>
  <si>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</si>
  <si>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</si>
  <si>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</si>
  <si>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</si>
  <si>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</si>
  <si>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</si>
  <si>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</si>
  <si>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</si>
  <si>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</si>
  <si>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</si>
  <si>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</si>
  <si>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</si>
  <si>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</si>
  <si>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</si>
  <si>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</si>
  <si>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</si>
  <si>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</si>
  <si>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</si>
  <si>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</si>
  <si>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</si>
  <si>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</si>
  <si>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</si>
  <si>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</si>
  <si>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</si>
  <si>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</si>
  <si>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</si>
  <si>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</si>
  <si>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</si>
  <si>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</si>
  <si>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</si>
  <si>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</si>
  <si>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</si>
  <si>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</si>
  <si>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</si>
  <si>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</si>
  <si>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</si>
  <si>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</si>
  <si>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</si>
  <si>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</si>
  <si>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</si>
  <si>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</si>
  <si>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</si>
  <si>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</si>
  <si>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</si>
  <si>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</si>
  <si>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</si>
  <si>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</si>
  <si>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</si>
  <si>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</si>
  <si>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</si>
  <si>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</si>
  <si>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</si>
  <si>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</si>
  <si>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</si>
  <si>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</si>
  <si>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</si>
  <si>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</si>
  <si>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</si>
  <si>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</si>
  <si>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</si>
  <si>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</si>
  <si>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</si>
  <si>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</si>
  <si>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</si>
  <si>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</si>
  <si>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</si>
  <si>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</si>
  <si>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</si>
  <si>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</si>
  <si>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</si>
  <si>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</si>
  <si>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</si>
  <si>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</si>
  <si>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</si>
  <si>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</si>
  <si>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</si>
  <si>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</si>
  <si>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</si>
  <si>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</si>
  <si>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</si>
  <si>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</si>
  <si>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</si>
  <si>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</si>
  <si>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</si>
  <si>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</si>
  <si>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</si>
  <si>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</si>
  <si>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</si>
  <si>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</si>
  <si>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</si>
  <si>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</si>
  <si>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</si>
  <si>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</si>
  <si>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</si>
  <si>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</si>
  <si>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</si>
  <si>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</si>
  <si>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</si>
  <si>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</si>
  <si>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</si>
  <si>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</si>
  <si>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</si>
  <si>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</si>
  <si>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</si>
  <si>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</si>
  <si>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</si>
  <si>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</si>
  <si>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</si>
  <si>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</si>
  <si>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</si>
  <si>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</si>
  <si>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</si>
  <si>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</si>
  <si>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</si>
  <si>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</si>
  <si>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</si>
  <si>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</si>
  <si>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</si>
  <si>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</si>
  <si>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</si>
  <si>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</si>
  <si>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</si>
  <si>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</si>
  <si>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</si>
  <si>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</si>
  <si>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</si>
  <si>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</si>
  <si>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</si>
  <si>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</si>
  <si>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</si>
  <si>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</si>
  <si>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</si>
  <si>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</si>
  <si>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</si>
  <si>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</si>
  <si>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</si>
  <si>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</si>
  <si>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</si>
  <si>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</si>
  <si>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</si>
  <si>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</si>
  <si>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</si>
  <si>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</si>
  <si>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</si>
  <si>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</si>
  <si>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</si>
  <si>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</si>
  <si>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</si>
  <si>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</si>
  <si>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</si>
  <si>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</si>
  <si>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</si>
  <si>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</si>
  <si>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</si>
  <si>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</si>
  <si>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</si>
  <si>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</si>
  <si>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</si>
  <si>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</si>
  <si>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</si>
  <si>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</si>
  <si>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</si>
  <si>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</si>
  <si>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</si>
  <si>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</si>
  <si>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</si>
  <si>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</si>
  <si>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</si>
  <si>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</si>
  <si>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</si>
  <si>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</si>
  <si>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</si>
  <si>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</si>
  <si>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</si>
  <si>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</si>
  <si>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</si>
  <si>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</si>
  <si>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</si>
  <si>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</si>
  <si>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</si>
  <si>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</si>
  <si>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</si>
  <si>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</si>
  <si>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</si>
  <si>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</si>
  <si>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</si>
  <si>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</si>
  <si>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</si>
  <si>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</si>
  <si>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</si>
  <si>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</si>
  <si>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</si>
  <si>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</si>
  <si>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</si>
  <si>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</si>
  <si>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</si>
  <si>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</si>
  <si>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</si>
  <si>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</si>
  <si>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</si>
  <si>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</si>
  <si>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</si>
  <si>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</si>
  <si>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</si>
  <si>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</si>
  <si>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</si>
  <si>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</si>
  <si>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</si>
  <si>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</si>
  <si>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</si>
  <si>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</si>
  <si>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</si>
  <si>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</si>
  <si>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</si>
  <si>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</si>
  <si>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</si>
  <si>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</si>
  <si>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</si>
  <si>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</si>
  <si>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</si>
  <si>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</si>
  <si>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</si>
  <si>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</si>
  <si>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</si>
  <si>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</si>
  <si>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</si>
  <si>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</si>
  <si>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</si>
  <si>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</si>
  <si>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</si>
  <si>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</si>
  <si>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</si>
  <si>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</si>
  <si>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</si>
  <si>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</si>
  <si>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</si>
  <si>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</si>
  <si>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</si>
  <si>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</si>
  <si>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</si>
  <si>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</si>
  <si>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</si>
  <si>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</si>
  <si>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</si>
  <si>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</si>
  <si>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</si>
  <si>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</si>
  <si>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</si>
  <si>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</si>
  <si>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</si>
  <si>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</si>
  <si>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</si>
  <si>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</si>
  <si>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</si>
  <si>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</si>
  <si>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</si>
  <si>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</si>
  <si>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</si>
  <si>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</si>
  <si>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</si>
  <si>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</si>
  <si>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</si>
  <si>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</si>
  <si>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</si>
  <si>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</si>
  <si>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</si>
  <si>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</si>
  <si>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</si>
  <si>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</si>
  <si>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</si>
  <si>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</si>
  <si>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</si>
  <si>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</si>
  <si>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</si>
  <si>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</si>
  <si>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</si>
  <si>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</si>
  <si>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</si>
  <si>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</si>
  <si>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</si>
  <si>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</si>
  <si>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</si>
  <si>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</si>
  <si>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</si>
  <si>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</si>
  <si>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</si>
  <si>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</si>
  <si>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</si>
  <si>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</si>
  <si>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</si>
  <si>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</si>
  <si>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</si>
  <si>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</si>
  <si>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</si>
  <si>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</si>
  <si>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</si>
  <si>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</si>
  <si>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</si>
  <si>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</si>
  <si>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</si>
  <si>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</si>
  <si>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</si>
  <si>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</si>
  <si>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</si>
  <si>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</si>
  <si>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</si>
  <si>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</si>
  <si>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</si>
  <si>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</si>
  <si>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</si>
  <si>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</si>
  <si>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</si>
  <si>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</si>
  <si>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</si>
  <si>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</si>
  <si>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</si>
  <si>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</si>
  <si>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</si>
  <si>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</si>
  <si>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</si>
  <si>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</si>
  <si>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</si>
  <si>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</si>
  <si>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</si>
  <si>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</si>
  <si>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</si>
  <si>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</si>
  <si>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</si>
  <si>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</si>
  <si>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</si>
  <si>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</si>
  <si>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</si>
  <si>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</si>
  <si>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</si>
  <si>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</si>
  <si>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</si>
  <si>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</si>
  <si>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</si>
  <si>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</si>
  <si>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</si>
  <si>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</si>
  <si>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</si>
  <si>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</si>
  <si>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</si>
  <si>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</si>
  <si>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</si>
  <si>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</si>
  <si>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</si>
  <si>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</si>
  <si>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</si>
  <si>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</si>
  <si>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</si>
  <si>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</si>
  <si>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</si>
  <si>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</si>
  <si>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</si>
  <si>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</si>
  <si>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</si>
  <si>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</si>
  <si>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</si>
  <si>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</si>
  <si>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</si>
  <si>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</si>
  <si>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</si>
  <si>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</si>
  <si>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</si>
  <si>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</si>
  <si>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</si>
  <si>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</si>
  <si>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</si>
  <si>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</si>
  <si>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</si>
  <si>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</si>
  <si>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</si>
  <si>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</si>
  <si>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</si>
  <si>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</si>
  <si>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</si>
  <si>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</si>
  <si>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</si>
  <si>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</si>
  <si>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</si>
  <si>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</si>
  <si>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</si>
  <si>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</si>
  <si>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</si>
  <si>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</si>
  <si>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</si>
  <si>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</si>
  <si>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</si>
  <si>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</si>
  <si>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</si>
  <si>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</si>
  <si>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</si>
  <si>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</si>
  <si>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</si>
  <si>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</si>
  <si>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</si>
  <si>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</si>
  <si>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</si>
  <si>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</si>
  <si>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</si>
  <si>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</si>
  <si>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</si>
  <si>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</si>
  <si>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</si>
  <si>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</si>
  <si>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</si>
  <si>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</si>
  <si>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</si>
  <si>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</si>
  <si>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</si>
  <si>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</si>
  <si>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</si>
  <si>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</si>
  <si>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</si>
  <si>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</si>
  <si>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</si>
  <si>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</si>
  <si>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</si>
  <si>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</si>
  <si>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</si>
  <si>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</si>
  <si>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</si>
  <si>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</si>
  <si>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</si>
  <si>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</si>
  <si>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</si>
  <si>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</si>
  <si>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</si>
  <si>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</si>
  <si>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</si>
  <si>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</si>
  <si>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</si>
  <si>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</si>
  <si>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</si>
  <si>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</si>
  <si>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</si>
  <si>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</si>
  <si>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</si>
  <si>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</si>
  <si>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</si>
  <si>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</si>
  <si>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</si>
  <si>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</si>
  <si>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</si>
  <si>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</si>
  <si>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</si>
  <si>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</si>
  <si>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</si>
  <si>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</si>
  <si>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</si>
  <si>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</si>
  <si>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</si>
  <si>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</si>
  <si>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</si>
  <si>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</si>
  <si>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</si>
  <si>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</si>
  <si>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</si>
  <si>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</si>
  <si>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</si>
  <si>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</si>
  <si>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</si>
  <si>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</si>
  <si>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</si>
  <si>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</si>
  <si>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</si>
  <si>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</si>
  <si>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</si>
  <si>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</si>
  <si>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</si>
  <si>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</si>
  <si>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</si>
  <si>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</si>
  <si>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</si>
  <si>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</si>
  <si>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</si>
  <si>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</si>
  <si>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</si>
  <si>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</si>
  <si>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</si>
  <si>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</si>
  <si>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</si>
  <si>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</si>
  <si>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</si>
  <si>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</si>
  <si>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</si>
  <si>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</si>
  <si>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</si>
  <si>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</si>
  <si>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</si>
  <si>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</si>
  <si>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</si>
  <si>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</si>
  <si>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</si>
  <si>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</si>
  <si>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</si>
  <si>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</si>
  <si>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</si>
  <si>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</si>
  <si>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</si>
  <si>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</si>
  <si>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</si>
  <si>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</si>
  <si>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</si>
  <si>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</si>
  <si>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</si>
  <si>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</si>
  <si>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</si>
  <si>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</si>
  <si>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</si>
  <si>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</si>
  <si>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</si>
  <si>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</si>
  <si>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</si>
  <si>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</si>
  <si>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</si>
  <si>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</si>
  <si>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</si>
  <si>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</si>
  <si>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</si>
  <si>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</si>
  <si>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</si>
  <si>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</si>
  <si>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</si>
  <si>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</si>
  <si>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</si>
  <si>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</si>
  <si>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</si>
  <si>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</si>
  <si>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</si>
  <si>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</si>
  <si>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</si>
  <si>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</si>
  <si>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</si>
  <si>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</si>
  <si>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</si>
  <si>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</si>
  <si>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</si>
  <si>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</si>
  <si>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</si>
  <si>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</si>
  <si>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</si>
  <si>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</si>
  <si>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</si>
  <si>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</si>
  <si>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</si>
  <si>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</si>
  <si>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</si>
  <si>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</si>
  <si>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</si>
  <si>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</si>
  <si>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</si>
  <si>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</si>
  <si>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</si>
  <si>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</si>
  <si>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</si>
  <si>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</si>
  <si>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</si>
  <si>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</si>
  <si>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</si>
  <si>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</si>
  <si>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</si>
  <si>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</si>
  <si>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</si>
  <si>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</si>
  <si>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</si>
  <si>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</si>
  <si>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</si>
  <si>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</si>
  <si>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</si>
  <si>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</si>
  <si>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</si>
  <si>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</si>
  <si>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</si>
  <si>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</si>
  <si>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</si>
  <si>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</si>
  <si>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</si>
  <si>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</si>
  <si>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</si>
  <si>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</si>
  <si>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</si>
  <si>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</si>
  <si>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</si>
  <si>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</si>
  <si>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</si>
  <si>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</si>
  <si>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</si>
  <si>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</si>
  <si>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</si>
  <si>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</si>
  <si>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</si>
  <si>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</si>
  <si>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</si>
  <si>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</si>
  <si>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</si>
  <si>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</si>
  <si>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</si>
  <si>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</si>
  <si>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</si>
  <si>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</si>
  <si>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</si>
  <si>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</si>
  <si>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</si>
  <si>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</si>
  <si>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</si>
  <si>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</si>
  <si>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</si>
  <si>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</si>
  <si>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</si>
  <si>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</si>
  <si>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</si>
  <si>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</si>
  <si>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</si>
  <si>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</si>
  <si>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</si>
  <si>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</si>
  <si>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</si>
  <si>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</si>
  <si>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</si>
  <si>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</si>
  <si>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</si>
  <si>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</si>
  <si>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</si>
  <si>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</si>
  <si>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</si>
  <si>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</si>
  <si>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</si>
  <si>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</si>
  <si>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</si>
  <si>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</si>
  <si>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</si>
  <si>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</si>
  <si>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</si>
  <si>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</si>
  <si>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</si>
  <si>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</si>
  <si>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</si>
  <si>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</si>
  <si>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</si>
  <si>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</si>
  <si>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</si>
  <si>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</si>
  <si>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</si>
  <si>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</si>
  <si>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</si>
  <si>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</si>
  <si>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</si>
  <si>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</si>
  <si>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</si>
  <si>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</si>
  <si>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</si>
  <si>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</si>
  <si>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</si>
  <si>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</si>
  <si>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</si>
  <si>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</si>
  <si>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</si>
  <si>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</si>
  <si>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</si>
  <si>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</si>
  <si>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</si>
  <si>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</si>
  <si>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</si>
  <si>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</si>
  <si>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</si>
  <si>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</si>
  <si>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</si>
  <si>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</si>
  <si>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</si>
  <si>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</si>
  <si>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</si>
  <si>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</si>
  <si>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</si>
  <si>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</si>
  <si>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</si>
  <si>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</si>
  <si>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</si>
  <si>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</si>
  <si>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</si>
  <si>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</si>
  <si>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</si>
  <si>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</si>
  <si>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</si>
  <si>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</si>
  <si>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</si>
  <si>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</si>
  <si>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</si>
  <si>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</si>
  <si>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</si>
  <si>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</si>
  <si>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</si>
  <si>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</si>
  <si>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</si>
  <si>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</si>
  <si>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</si>
  <si>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</si>
  <si>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</si>
  <si>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</si>
  <si>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</si>
  <si>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</si>
  <si>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</si>
  <si>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</si>
  <si>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</si>
  <si>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</si>
  <si>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</si>
  <si>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</si>
  <si>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</si>
  <si>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</si>
  <si>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</si>
  <si>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</si>
  <si>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</si>
  <si>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</si>
  <si>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</si>
  <si>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</si>
  <si>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</si>
  <si>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</si>
  <si>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</si>
  <si>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</si>
  <si>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</si>
  <si>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</si>
  <si>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</si>
  <si>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</si>
  <si>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</si>
  <si>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</si>
  <si>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</si>
  <si>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</si>
  <si>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</si>
  <si>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</si>
  <si>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</si>
  <si>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</si>
  <si>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</si>
  <si>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</si>
  <si>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</si>
  <si>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</si>
  <si>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</si>
  <si>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</si>
  <si>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</si>
  <si>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</si>
  <si>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</si>
  <si>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</si>
  <si>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</si>
  <si>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</si>
  <si>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</si>
  <si>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</si>
  <si>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</si>
  <si>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</si>
  <si>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</si>
  <si>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</si>
  <si>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</si>
  <si>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</si>
  <si>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</si>
  <si>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</si>
  <si>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</si>
  <si>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</si>
  <si>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</si>
  <si>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</si>
  <si>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</si>
  <si>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</si>
  <si>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</si>
  <si>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</si>
  <si>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</si>
  <si>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</si>
  <si>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</si>
  <si>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</si>
  <si>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</si>
  <si>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</si>
  <si>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</si>
  <si>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</si>
  <si>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</si>
  <si>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</si>
  <si>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</si>
  <si>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</si>
  <si>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</si>
  <si>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</si>
  <si>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</si>
  <si>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</si>
  <si>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</si>
  <si>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</si>
  <si>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</si>
  <si>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</si>
  <si>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</si>
  <si>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</si>
  <si>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</si>
  <si>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</si>
  <si>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</si>
  <si>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</si>
  <si>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</si>
  <si>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</si>
  <si>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</si>
  <si>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</si>
  <si>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</si>
  <si>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</si>
  <si>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</si>
  <si>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</si>
  <si>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</si>
  <si>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</si>
  <si>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</si>
  <si>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</si>
  <si>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</si>
  <si>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</si>
  <si>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</si>
  <si>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</si>
  <si>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</si>
  <si>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</si>
  <si>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</si>
  <si>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</si>
  <si>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</si>
  <si>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</si>
  <si>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</si>
  <si>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</si>
  <si>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</si>
  <si>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</si>
  <si>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</si>
  <si>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</si>
  <si>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</si>
  <si>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</si>
  <si>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</si>
  <si>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</si>
  <si>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</si>
  <si>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</si>
  <si>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</si>
  <si>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</si>
  <si>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</si>
  <si>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</si>
  <si>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</si>
  <si>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</si>
  <si>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</si>
  <si>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</si>
  <si>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</si>
  <si>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</si>
  <si>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</si>
  <si>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</si>
  <si>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</si>
  <si>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</si>
  <si>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</si>
  <si>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</si>
  <si>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</si>
  <si>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</si>
  <si>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</si>
  <si>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</si>
  <si>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</si>
  <si>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</si>
  <si>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</si>
  <si>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</si>
  <si>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</si>
  <si>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</si>
  <si>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</si>
  <si>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</si>
  <si>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</si>
  <si>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</si>
  <si>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</si>
  <si>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</si>
  <si>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</si>
  <si>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</si>
  <si>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</si>
  <si>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</si>
  <si>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</si>
  <si>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</si>
  <si>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</si>
  <si>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</si>
  <si>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</si>
  <si>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</si>
  <si>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</si>
  <si>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</si>
  <si>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</si>
  <si>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</si>
  <si>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</si>
  <si>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</si>
  <si>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</si>
  <si>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</si>
  <si>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</si>
  <si>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</si>
  <si>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</si>
  <si>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</si>
  <si>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</si>
  <si>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</si>
  <si>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</si>
  <si>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</si>
  <si>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</si>
  <si>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</si>
  <si>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</si>
  <si>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</si>
  <si>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</si>
  <si>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</si>
  <si>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</si>
  <si>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</si>
  <si>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</si>
  <si>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</si>
  <si>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</si>
  <si>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</si>
  <si>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</si>
  <si>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</si>
  <si>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</si>
  <si>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</si>
  <si>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</si>
  <si>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</si>
  <si>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</si>
  <si>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</si>
  <si>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</si>
  <si>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</si>
  <si>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</si>
  <si>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</si>
  <si>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</si>
  <si>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</si>
  <si>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</si>
  <si>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</si>
  <si>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</si>
  <si>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</si>
  <si>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</si>
  <si>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</si>
  <si>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</si>
  <si>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</si>
  <si>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</si>
  <si>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</si>
  <si>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</si>
  <si>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</si>
  <si>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</si>
  <si>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</si>
  <si>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</si>
  <si>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</si>
  <si>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</si>
  <si>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</si>
  <si>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</si>
  <si>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</si>
  <si>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</si>
  <si>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</si>
  <si>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</si>
  <si>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</si>
  <si>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</si>
  <si>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</si>
  <si>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</si>
  <si>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</si>
  <si>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</si>
  <si>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</si>
  <si>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</si>
  <si>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</si>
  <si>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</si>
  <si>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</si>
  <si>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</si>
  <si>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</si>
  <si>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</si>
  <si>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</si>
  <si>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</si>
  <si>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</si>
  <si>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</si>
  <si>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</si>
  <si>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</si>
  <si>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</si>
  <si>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</si>
  <si>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</si>
  <si>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</si>
  <si>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</si>
  <si>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</si>
  <si>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</si>
  <si>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</si>
  <si>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</si>
  <si>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</si>
  <si>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</si>
  <si>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</si>
  <si>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</si>
  <si>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</si>
  <si>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</si>
  <si>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</si>
  <si>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</si>
  <si>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</si>
  <si>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</si>
  <si>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</si>
  <si>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</si>
  <si>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</si>
  <si>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</si>
  <si>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</si>
  <si>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</si>
  <si>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</si>
  <si>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</si>
  <si>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</si>
  <si>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</si>
  <si>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</si>
  <si>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</si>
  <si>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</si>
  <si>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</si>
  <si>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</si>
  <si>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</si>
  <si>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</si>
  <si>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</si>
  <si>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</si>
  <si>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</si>
  <si>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</si>
  <si>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</si>
  <si>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</si>
  <si>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</si>
  <si>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</si>
  <si>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</si>
  <si>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</si>
  <si>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</si>
  <si>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</si>
  <si>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</si>
  <si>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</si>
  <si>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</si>
  <si>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</si>
  <si>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</si>
  <si>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</si>
  <si>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</si>
  <si>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</si>
  <si>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</si>
  <si>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</si>
  <si>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</si>
  <si>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</si>
  <si>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</si>
  <si>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</si>
  <si>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</si>
  <si>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</si>
  <si>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</si>
  <si>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</si>
  <si>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</si>
  <si>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</si>
  <si>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</si>
  <si>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</si>
  <si>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</si>
  <si>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</si>
  <si>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</si>
  <si>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</si>
  <si>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</si>
  <si>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</si>
  <si>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</si>
  <si>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</si>
  <si>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</si>
  <si>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</si>
  <si>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</si>
  <si>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</si>
  <si>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</si>
  <si>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</si>
  <si>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</si>
  <si>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</si>
  <si>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</si>
  <si>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</si>
  <si>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</si>
  <si>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</si>
  <si>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</si>
  <si>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</si>
  <si>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</si>
  <si>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</si>
  <si>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</si>
  <si>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</si>
  <si>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</si>
  <si>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</si>
  <si>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</si>
  <si>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</si>
  <si>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</si>
  <si>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</si>
  <si>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</si>
  <si>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</si>
  <si>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</si>
  <si>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</si>
  <si>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</si>
  <si>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</si>
  <si>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</si>
  <si>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</si>
  <si>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</si>
  <si>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</si>
  <si>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</si>
  <si>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</si>
  <si>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</si>
  <si>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</si>
  <si>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</si>
  <si>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</si>
  <si>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</si>
  <si>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</si>
  <si>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</si>
  <si>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</si>
  <si>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</si>
  <si>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</si>
  <si>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</si>
  <si>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</si>
  <si>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</si>
  <si>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</si>
  <si>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</si>
  <si>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</si>
  <si>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</si>
  <si>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</si>
  <si>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</si>
  <si>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</si>
  <si>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</si>
  <si>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</si>
  <si>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</si>
  <si>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</si>
  <si>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</si>
  <si>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</si>
  <si>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</si>
  <si>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</si>
  <si>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</si>
  <si>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</si>
  <si>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</si>
  <si>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</si>
  <si>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</si>
  <si>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</si>
  <si>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</si>
  <si>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</si>
  <si>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</si>
  <si>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</si>
  <si>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</si>
  <si>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</si>
  <si>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</si>
  <si>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</si>
  <si>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</si>
  <si>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</si>
  <si>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</si>
  <si>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</si>
  <si>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</si>
  <si>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</si>
  <si>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</si>
  <si>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</si>
  <si>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</si>
  <si>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</si>
  <si>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</si>
  <si>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</si>
  <si>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</si>
  <si>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</si>
  <si>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</si>
  <si>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</si>
  <si>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</si>
  <si>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</si>
  <si>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</si>
  <si>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</si>
  <si>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</si>
  <si>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</si>
  <si>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</si>
  <si>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</si>
  <si>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</si>
  <si>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</si>
  <si>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</si>
  <si>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</si>
  <si>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</si>
  <si>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</si>
  <si>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</si>
  <si>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</si>
  <si>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</si>
  <si>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</si>
  <si>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</si>
  <si>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</si>
  <si>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</si>
  <si>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</si>
  <si>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</si>
  <si>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</si>
  <si>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</si>
  <si>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</si>
  <si>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</si>
  <si>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</si>
  <si>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</si>
  <si>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</si>
  <si>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</si>
  <si>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</si>
  <si>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</si>
  <si>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</si>
  <si>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</si>
  <si>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</si>
  <si>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</si>
  <si>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</si>
  <si>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</si>
  <si>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</si>
  <si>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</si>
  <si>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</si>
  <si>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</si>
  <si>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</si>
  <si>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</si>
  <si>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</si>
  <si>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</si>
  <si>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</si>
  <si>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</si>
  <si>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</si>
  <si>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</si>
  <si>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</si>
  <si>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</si>
  <si>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</si>
  <si>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</si>
  <si>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</si>
  <si>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</si>
  <si>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</si>
  <si>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</si>
  <si>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</si>
  <si>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</si>
  <si>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</si>
  <si>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</si>
  <si>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</si>
  <si>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</si>
  <si>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</si>
  <si>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</si>
  <si>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</si>
  <si>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</si>
  <si>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</si>
  <si>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</si>
  <si>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</si>
  <si>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</si>
  <si>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</si>
  <si>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</si>
  <si>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</si>
  <si>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</si>
  <si>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</si>
  <si>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</si>
  <si>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</si>
  <si>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</si>
  <si>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</si>
  <si>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</si>
  <si>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</si>
  <si>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</si>
  <si>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</si>
  <si>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</si>
  <si>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</si>
  <si>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</si>
  <si>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</si>
  <si>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</si>
  <si>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</si>
  <si>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</si>
  <si>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</si>
  <si>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</si>
  <si>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</si>
  <si>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</si>
  <si>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</si>
  <si>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</si>
  <si>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</si>
  <si>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</si>
  <si>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</si>
  <si>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</si>
  <si>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</si>
  <si>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</si>
  <si>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</si>
  <si>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</si>
  <si>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</si>
  <si>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</si>
  <si>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</si>
  <si>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</si>
  <si>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</si>
  <si>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</si>
  <si>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</si>
  <si>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</si>
  <si>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</si>
  <si>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</si>
  <si>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</si>
  <si>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</si>
  <si>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</si>
  <si>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</si>
  <si>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</si>
  <si>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</si>
  <si>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</si>
  <si>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</si>
  <si>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</si>
  <si>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</si>
  <si>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</si>
  <si>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</si>
  <si>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</si>
  <si>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</si>
  <si>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</si>
  <si>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</si>
  <si>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</si>
  <si>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</si>
  <si>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</si>
  <si>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</si>
  <si>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</si>
  <si>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</si>
  <si>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</si>
  <si>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</si>
  <si>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</si>
  <si>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</si>
  <si>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</si>
  <si>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</si>
  <si>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</si>
  <si>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</si>
  <si>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</si>
  <si>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</si>
  <si>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</si>
  <si>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</si>
  <si>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</si>
  <si>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</si>
  <si>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</si>
  <si>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</si>
  <si>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</si>
  <si>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</si>
  <si>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</si>
  <si>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</si>
  <si>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</si>
  <si>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</si>
  <si>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</si>
  <si>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</si>
  <si>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</si>
  <si>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</si>
  <si>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</si>
  <si>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</si>
  <si>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</si>
  <si>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</si>
  <si>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</si>
  <si>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</si>
  <si>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</si>
  <si>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</si>
  <si>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</si>
  <si>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</si>
  <si>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</si>
  <si>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</si>
  <si>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</si>
  <si>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</si>
  <si>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</si>
  <si>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</si>
  <si>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</si>
  <si>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</si>
  <si>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</si>
  <si>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</si>
  <si>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</si>
  <si>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</si>
  <si>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</si>
  <si>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</si>
  <si>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</si>
  <si>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</si>
  <si>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</si>
  <si>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</si>
  <si>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</si>
  <si>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</si>
  <si>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</si>
  <si>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</si>
  <si>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</si>
  <si>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</si>
  <si>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</si>
  <si>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</si>
  <si>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</si>
  <si>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</si>
  <si>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</si>
  <si>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</si>
  <si>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</si>
  <si>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</si>
  <si>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</si>
  <si>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</si>
  <si>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</si>
  <si>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</si>
  <si>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</si>
  <si>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</si>
  <si>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</si>
  <si>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</si>
  <si>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</si>
  <si>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</si>
  <si>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</si>
  <si>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</si>
  <si>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</si>
  <si>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</si>
  <si>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</si>
  <si>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</si>
  <si>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</si>
  <si>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</si>
  <si>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</si>
  <si>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</si>
  <si>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</si>
  <si>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</si>
  <si>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</si>
  <si>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</si>
  <si>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</si>
  <si>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</si>
  <si>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</si>
  <si>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</si>
  <si>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</si>
  <si>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</si>
  <si>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</si>
  <si>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</si>
  <si>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</si>
  <si>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</si>
  <si>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</si>
  <si>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</si>
  <si>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</si>
  <si>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</si>
  <si>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</si>
  <si>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</si>
  <si>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</si>
  <si>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</si>
  <si>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</si>
  <si>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</si>
  <si>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</si>
  <si>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</si>
  <si>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</si>
  <si>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</si>
  <si>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</si>
  <si>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</si>
  <si>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</si>
  <si>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</si>
  <si>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</si>
  <si>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</si>
  <si>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</si>
  <si>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</si>
  <si>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</si>
  <si>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</si>
  <si>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</si>
  <si>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</si>
  <si>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</si>
  <si>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</si>
  <si>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</si>
  <si>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</si>
  <si>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</si>
  <si>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</si>
  <si>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</si>
  <si>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</si>
  <si>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</si>
  <si>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</si>
  <si>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</si>
  <si>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</si>
  <si>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</si>
  <si>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</si>
  <si>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</si>
  <si>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</si>
  <si>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</si>
  <si>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</si>
  <si>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</si>
  <si>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</si>
  <si>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</si>
  <si>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</si>
  <si>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</si>
  <si>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</si>
  <si>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</si>
  <si>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</si>
  <si>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</si>
  <si>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</si>
  <si>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</si>
  <si>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</si>
  <si>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</si>
  <si>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</si>
  <si>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</si>
  <si>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</si>
  <si>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</si>
  <si>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</si>
  <si>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</si>
  <si>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</si>
  <si>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</si>
  <si>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</si>
  <si>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</si>
  <si>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</si>
  <si>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</si>
  <si>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</si>
  <si>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</si>
  <si>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</si>
  <si>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</si>
  <si>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</si>
  <si>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</si>
  <si>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</si>
  <si>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</si>
  <si>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</si>
  <si>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</si>
  <si>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</si>
  <si>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</si>
  <si>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</si>
  <si>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</si>
  <si>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</si>
  <si>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</si>
  <si>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</si>
  <si>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</si>
  <si>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</si>
  <si>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</si>
  <si>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</si>
  <si>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</si>
  <si>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</si>
  <si>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</si>
  <si>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</si>
  <si>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</si>
  <si>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</si>
  <si>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</si>
  <si>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</si>
  <si>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</si>
  <si>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</si>
  <si>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</si>
  <si>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</si>
  <si>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</si>
  <si>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</si>
  <si>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</si>
  <si>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</si>
  <si>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</si>
  <si>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</si>
  <si>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</si>
  <si>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</si>
  <si>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</si>
  <si>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</si>
  <si>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</si>
  <si>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</si>
  <si>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</si>
  <si>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</si>
  <si>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</si>
  <si>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</si>
  <si>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</si>
  <si>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</si>
  <si>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</si>
  <si>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</si>
  <si>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</si>
  <si>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</si>
  <si>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</si>
  <si>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</si>
  <si>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</si>
  <si>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</si>
  <si>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</si>
  <si>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</si>
  <si>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</si>
  <si>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</si>
  <si>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</si>
  <si>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</si>
  <si>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</si>
  <si>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</si>
  <si>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</si>
  <si>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</si>
  <si>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</si>
  <si>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</si>
  <si>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</si>
  <si>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</si>
  <si>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</si>
  <si>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</si>
  <si>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</si>
  <si>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</si>
  <si>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</si>
  <si>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</si>
  <si>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</si>
  <si>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</si>
  <si>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</si>
  <si>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</si>
  <si>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</si>
  <si>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</si>
  <si>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</si>
  <si>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</si>
  <si>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</si>
  <si>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</si>
  <si>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</si>
  <si>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</si>
  <si>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</si>
  <si>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</si>
  <si>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</si>
  <si>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</si>
  <si>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</si>
  <si>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</si>
  <si>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</si>
  <si>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</si>
  <si>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</si>
  <si>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</si>
  <si>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</si>
  <si>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</si>
  <si>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</si>
  <si>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</si>
  <si>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</si>
  <si>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</si>
  <si>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</si>
  <si>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</si>
  <si>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</si>
  <si>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</si>
  <si>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</si>
  <si>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</si>
  <si>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</si>
  <si>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</si>
  <si>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</si>
  <si>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</si>
  <si>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</si>
  <si>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</si>
  <si>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</si>
  <si>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</si>
  <si>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</si>
  <si>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</si>
  <si>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</si>
  <si>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</si>
  <si>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</si>
  <si>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</si>
  <si>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</si>
  <si>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</si>
  <si>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</si>
  <si>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</si>
  <si>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</si>
  <si>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</si>
  <si>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</si>
  <si>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</si>
  <si>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</si>
  <si>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</si>
  <si>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</si>
  <si>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</si>
  <si>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</si>
  <si>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</si>
  <si>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</si>
  <si>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</si>
  <si>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</si>
  <si>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</si>
  <si>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</si>
  <si>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</si>
  <si>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</si>
  <si>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</si>
  <si>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</si>
  <si>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</si>
  <si>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</si>
  <si>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</si>
  <si>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</si>
  <si>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</si>
  <si>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</si>
  <si>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</si>
  <si>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</si>
  <si>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</si>
  <si>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</si>
  <si>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</si>
  <si>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</si>
  <si>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</si>
  <si>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</si>
  <si>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</si>
  <si>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</si>
  <si>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</si>
  <si>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</si>
  <si>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</si>
  <si>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</si>
  <si>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</si>
  <si>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</si>
  <si>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</si>
  <si>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</si>
  <si>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</si>
  <si>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</si>
  <si>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</si>
  <si>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</si>
  <si>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</si>
  <si>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</si>
  <si>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</si>
  <si>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</si>
  <si>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</si>
  <si>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</si>
  <si>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</si>
  <si>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</si>
  <si>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</si>
  <si>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</si>
  <si>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</si>
  <si>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</si>
  <si>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</si>
  <si>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</si>
  <si>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</si>
  <si>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</si>
  <si>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</si>
  <si>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</si>
  <si>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</si>
  <si>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</si>
  <si>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</si>
  <si>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</si>
  <si>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</si>
  <si>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</si>
  <si>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</si>
  <si>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</si>
  <si>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</si>
  <si>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</si>
  <si>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</si>
  <si>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</si>
  <si>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</si>
  <si>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</si>
  <si>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</si>
  <si>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</si>
  <si>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</si>
  <si>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</si>
  <si>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</si>
  <si>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</si>
  <si>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</si>
  <si>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</si>
  <si>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</si>
  <si>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</si>
  <si>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</si>
  <si>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</si>
  <si>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</si>
  <si>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</si>
  <si>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</si>
  <si>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</si>
  <si>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</si>
  <si>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</si>
  <si>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</si>
  <si>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</si>
  <si>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</si>
  <si>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</si>
  <si>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</si>
  <si>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</si>
  <si>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</si>
  <si>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</si>
  <si>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</si>
  <si>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</si>
  <si>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</si>
  <si>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</si>
  <si>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</si>
  <si>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</si>
  <si>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</si>
  <si>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</si>
  <si>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</si>
  <si>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</si>
  <si>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</si>
  <si>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</si>
  <si>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</si>
  <si>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</si>
  <si>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</si>
  <si>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</si>
  <si>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</si>
  <si>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</si>
  <si>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</si>
  <si>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</si>
  <si>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</si>
  <si>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</si>
  <si>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</si>
  <si>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</si>
  <si>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</si>
  <si>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</si>
  <si>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</si>
  <si>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</si>
  <si>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</si>
  <si>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</si>
  <si>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</si>
  <si>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</si>
  <si>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</si>
  <si>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</si>
  <si>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</si>
  <si>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</si>
  <si>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</si>
  <si>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</si>
  <si>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</si>
  <si>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</si>
  <si>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</si>
  <si>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</si>
  <si>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</si>
  <si>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</si>
  <si>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</si>
  <si>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</si>
  <si>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</si>
  <si>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</si>
  <si>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</si>
  <si>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</si>
  <si>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</si>
  <si>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</si>
  <si>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</si>
  <si>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</si>
  <si>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</si>
  <si>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</si>
  <si>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</si>
  <si>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</si>
  <si>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</si>
  <si>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</si>
  <si>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</si>
  <si>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</si>
  <si>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</si>
  <si>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</si>
  <si>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</si>
  <si>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</si>
  <si>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</si>
  <si>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</si>
  <si>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</si>
  <si>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</si>
  <si>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</si>
  <si>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</si>
  <si>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</si>
  <si>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</si>
  <si>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</si>
  <si>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</si>
  <si>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</si>
  <si>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</si>
  <si>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</si>
  <si>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</si>
  <si>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</si>
  <si>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</si>
  <si>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</si>
  <si>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</si>
  <si>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</si>
  <si>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</si>
  <si>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</si>
  <si>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</si>
  <si>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</si>
  <si>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</si>
  <si>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</si>
  <si>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</si>
  <si>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</si>
  <si>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</si>
  <si>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</si>
  <si>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</si>
  <si>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</si>
  <si>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</si>
  <si>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</si>
  <si>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</si>
  <si>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</si>
  <si>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</si>
  <si>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</si>
  <si>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</si>
  <si>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</si>
  <si>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</si>
  <si>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</si>
  <si>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</si>
  <si>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</si>
  <si>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</si>
  <si>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</si>
  <si>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</si>
  <si>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</si>
  <si>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</si>
  <si>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</si>
  <si>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</si>
  <si>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</si>
  <si>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</si>
  <si>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</si>
  <si>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</si>
  <si>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</si>
  <si>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</si>
  <si>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</si>
  <si>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</si>
  <si>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</si>
  <si>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</si>
  <si>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</si>
  <si>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</si>
  <si>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</si>
  <si>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</si>
  <si>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</si>
  <si>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</si>
  <si>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</si>
  <si>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</si>
  <si>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</si>
  <si>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</si>
  <si>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</si>
  <si>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</si>
  <si>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</si>
  <si>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</si>
  <si>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</si>
  <si>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</si>
  <si>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</si>
  <si>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</si>
  <si>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</si>
  <si>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</si>
  <si>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</si>
  <si>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</si>
  <si>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</si>
  <si>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</si>
  <si>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</si>
  <si>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</si>
  <si>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</si>
  <si>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</si>
  <si>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</si>
  <si>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</si>
  <si>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</si>
  <si>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</si>
  <si>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</si>
  <si>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</si>
  <si>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</si>
  <si>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</si>
  <si>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</si>
  <si>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</si>
  <si>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</si>
  <si>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</si>
  <si>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</si>
  <si>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</si>
  <si>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</si>
  <si>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</si>
  <si>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</si>
  <si>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</si>
  <si>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</si>
  <si>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</si>
  <si>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</si>
  <si>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</si>
  <si>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</si>
  <si>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</si>
  <si>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</si>
  <si>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</si>
  <si>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</si>
  <si>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</si>
  <si>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</si>
  <si>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</si>
  <si>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</si>
  <si>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</si>
  <si>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</si>
  <si>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</si>
  <si>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</si>
  <si>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</si>
  <si>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</si>
  <si>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</si>
  <si>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</si>
  <si>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</si>
  <si>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</si>
  <si>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</si>
  <si>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</si>
  <si>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</si>
  <si>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</si>
  <si>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</si>
  <si>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</si>
  <si>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</si>
  <si>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</si>
  <si>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</si>
  <si>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</si>
  <si>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</si>
  <si>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</si>
  <si>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</si>
  <si>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</si>
  <si>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</si>
  <si>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</si>
  <si>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</si>
  <si>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</si>
  <si>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</si>
  <si>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</si>
  <si>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</si>
  <si>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</si>
  <si>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</si>
  <si>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</si>
  <si>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</si>
  <si>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</si>
  <si>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</si>
  <si>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</si>
  <si>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</si>
  <si>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</si>
  <si>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</si>
  <si>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</si>
  <si>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</si>
  <si>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</si>
  <si>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</si>
  <si>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</si>
  <si>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</si>
  <si>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</si>
  <si>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</si>
  <si>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</si>
  <si>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</si>
  <si>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</si>
  <si>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</si>
  <si>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</si>
  <si>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</si>
  <si>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</si>
  <si>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</si>
  <si>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</si>
  <si>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</si>
  <si>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</si>
  <si>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</si>
  <si>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</si>
  <si>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</si>
  <si>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</si>
  <si>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</si>
  <si>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</si>
  <si>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</si>
  <si>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</si>
  <si>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</si>
  <si>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</si>
  <si>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</si>
  <si>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</si>
  <si>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</si>
  <si>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</si>
  <si>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</si>
  <si>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</si>
  <si>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</si>
  <si>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</si>
  <si>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</si>
  <si>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</si>
  <si>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</si>
  <si>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</si>
  <si>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</si>
  <si>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</si>
  <si>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</si>
  <si>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</si>
  <si>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</si>
  <si>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</si>
  <si>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</si>
  <si>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</si>
  <si>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</si>
  <si>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</si>
  <si>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</si>
  <si>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</si>
  <si>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</si>
  <si>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</si>
  <si>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</si>
  <si>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</si>
  <si>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</si>
  <si>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</si>
  <si>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</si>
  <si>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</si>
  <si>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</si>
  <si>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</si>
  <si>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</si>
  <si>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</si>
  <si>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</si>
  <si>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</si>
  <si>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</si>
  <si>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</si>
  <si>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</si>
  <si>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</si>
  <si>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</si>
  <si>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</si>
  <si>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</si>
  <si>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</si>
  <si>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</si>
  <si>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</si>
  <si>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</si>
  <si>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</si>
  <si>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</si>
  <si>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</si>
  <si>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</si>
  <si>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</si>
  <si>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</si>
  <si>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</si>
  <si>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</si>
  <si>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</si>
  <si>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</si>
  <si>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</si>
  <si>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</si>
  <si>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</si>
  <si>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</si>
  <si>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</si>
  <si>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</si>
  <si>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</si>
  <si>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</si>
  <si>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</si>
  <si>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</si>
  <si>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</si>
  <si>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</si>
  <si>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</si>
  <si>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</si>
  <si>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</si>
  <si>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</si>
  <si>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</si>
  <si>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</si>
  <si>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</si>
  <si>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</si>
  <si>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</si>
  <si>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</si>
  <si>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</si>
  <si>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</si>
  <si>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</si>
  <si>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</si>
  <si>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</si>
  <si>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</si>
  <si>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</si>
  <si>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</si>
  <si>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</si>
  <si>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</si>
  <si>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</si>
  <si>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</si>
  <si>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</si>
  <si>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</si>
  <si>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</si>
  <si>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</si>
  <si>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</si>
  <si>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</si>
  <si>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</si>
  <si>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</si>
  <si>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</si>
  <si>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</si>
  <si>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</si>
  <si>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</si>
  <si>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</si>
  <si>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</si>
  <si>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</si>
  <si>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</si>
  <si>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</si>
  <si>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</si>
  <si>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</si>
  <si>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</si>
  <si>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</si>
  <si>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</si>
  <si>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</si>
  <si>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</si>
  <si>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</si>
  <si>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</si>
  <si>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</si>
  <si>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</si>
  <si>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</si>
  <si>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</si>
  <si>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</si>
  <si>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</si>
  <si>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</si>
  <si>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</si>
  <si>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</si>
  <si>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</si>
  <si>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</si>
  <si>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</si>
  <si>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</si>
  <si>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</si>
  <si>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</si>
  <si>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</si>
  <si>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</si>
  <si>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</si>
  <si>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</si>
  <si>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</si>
  <si>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</si>
  <si>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</si>
  <si>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</si>
  <si>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</si>
  <si>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</si>
  <si>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</si>
  <si>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</si>
  <si>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</si>
  <si>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</si>
  <si>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</si>
  <si>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</si>
  <si>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</si>
  <si>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</si>
  <si>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</si>
  <si>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</si>
  <si>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</si>
  <si>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</si>
  <si>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</si>
  <si>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</si>
  <si>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</si>
  <si>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</si>
  <si>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</si>
  <si>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</si>
  <si>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</si>
  <si>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</si>
  <si>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</si>
  <si>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</si>
  <si>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</si>
  <si>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</si>
  <si>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</si>
  <si>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</si>
  <si>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</si>
  <si>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</si>
  <si>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</si>
  <si>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</si>
  <si>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</si>
  <si>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</si>
  <si>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</si>
  <si>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</si>
  <si>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</si>
  <si>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</si>
  <si>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</si>
  <si>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</si>
  <si>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</si>
  <si>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</si>
  <si>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</si>
  <si>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</si>
  <si>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</si>
  <si>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</si>
  <si>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</si>
  <si>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</si>
  <si>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</si>
  <si>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</si>
  <si>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</si>
  <si>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</si>
  <si>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</si>
  <si>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</si>
  <si>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</si>
  <si>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</si>
  <si>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</si>
  <si>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</si>
  <si>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</si>
  <si>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</si>
  <si>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</si>
  <si>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</si>
  <si>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</si>
  <si>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</si>
  <si>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</si>
  <si>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</si>
  <si>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</si>
  <si>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</si>
  <si>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</si>
  <si>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</si>
  <si>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</si>
  <si>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</si>
  <si>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</si>
  <si>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</si>
  <si>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</si>
  <si>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</si>
  <si>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</si>
  <si>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</si>
  <si>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</si>
  <si>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</si>
  <si>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</si>
  <si>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</si>
  <si>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</si>
  <si>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</si>
  <si>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</si>
  <si>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</si>
  <si>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</si>
  <si>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</si>
  <si>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</si>
  <si>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</si>
  <si>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</si>
  <si>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</si>
  <si>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</si>
  <si>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</si>
  <si>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</si>
  <si>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</si>
  <si>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</si>
  <si>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</si>
  <si>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</si>
  <si>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</si>
  <si>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</si>
  <si>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</si>
  <si>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</si>
  <si>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</si>
  <si>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</si>
  <si>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</si>
  <si>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</si>
  <si>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</si>
  <si>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</si>
  <si>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</si>
  <si>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</si>
  <si>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</si>
  <si>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</si>
  <si>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</si>
  <si>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</si>
  <si>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</si>
  <si>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</si>
  <si>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</si>
  <si>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</si>
  <si>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</si>
  <si>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</si>
  <si>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</si>
  <si>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</si>
  <si>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</si>
  <si>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</si>
  <si>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</si>
  <si>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</si>
  <si>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</si>
  <si>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</si>
  <si>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</si>
  <si>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</si>
  <si>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</si>
  <si>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</si>
  <si>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</si>
  <si>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</si>
  <si>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</si>
  <si>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</si>
  <si>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</si>
  <si>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</si>
  <si>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</si>
  <si>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</si>
  <si>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</si>
  <si>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</si>
  <si>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</si>
  <si>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</si>
  <si>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</si>
  <si>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</si>
  <si>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</si>
  <si>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</si>
  <si>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</si>
  <si>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</si>
  <si>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</si>
  <si>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</si>
  <si>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</si>
  <si>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</si>
  <si>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</si>
  <si>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</si>
  <si>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</si>
  <si>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</si>
  <si>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</si>
  <si>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</si>
  <si>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</si>
  <si>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</si>
  <si>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</si>
  <si>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</si>
  <si>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</si>
  <si>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</si>
  <si>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</si>
  <si>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</si>
  <si>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</si>
  <si>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</si>
  <si>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</si>
  <si>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</si>
  <si>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</si>
  <si>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</si>
  <si>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</si>
  <si>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</si>
  <si>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</si>
  <si>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</si>
  <si>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</si>
  <si>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</si>
  <si>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</si>
  <si>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</si>
  <si>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</si>
  <si>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</si>
  <si>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</si>
  <si>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</si>
  <si>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</si>
  <si>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</si>
  <si>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</si>
  <si>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</si>
  <si>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</si>
  <si>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</si>
  <si>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</si>
  <si>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</si>
  <si>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</si>
  <si>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</si>
  <si>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</si>
  <si>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</si>
  <si>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</si>
  <si>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</si>
  <si>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</si>
  <si>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</si>
  <si>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</si>
  <si>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</si>
  <si>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</si>
  <si>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</si>
  <si>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</si>
  <si>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</si>
  <si>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</si>
  <si>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</si>
  <si>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</si>
  <si>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</si>
  <si>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</si>
  <si>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</si>
  <si>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</si>
  <si>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</si>
  <si>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</si>
  <si>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</si>
  <si>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</si>
  <si>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</si>
  <si>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</si>
  <si>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</si>
  <si>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</si>
  <si>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</si>
  <si>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</si>
  <si>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</si>
  <si>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</si>
  <si>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</si>
  <si>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</si>
  <si>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</si>
  <si>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</si>
  <si>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</si>
  <si>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</si>
  <si>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</si>
  <si>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</si>
  <si>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</si>
  <si>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</si>
  <si>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</si>
  <si>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</si>
  <si>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</si>
  <si>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</si>
  <si>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</si>
  <si>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</si>
  <si>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</si>
  <si>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</si>
  <si>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</si>
  <si>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</si>
  <si>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</si>
  <si>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</si>
  <si>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</si>
  <si>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</si>
  <si>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</si>
  <si>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</si>
  <si>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</si>
  <si>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</si>
  <si>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</si>
  <si>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</si>
  <si>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</si>
  <si>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</si>
  <si>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</si>
  <si>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</si>
  <si>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</si>
  <si>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</si>
  <si>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</si>
  <si>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</si>
  <si>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</si>
  <si>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</si>
  <si>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</si>
  <si>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</si>
  <si>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</si>
  <si>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</si>
  <si>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</si>
  <si>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</si>
  <si>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</si>
  <si>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</si>
  <si>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</si>
  <si>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</si>
  <si>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</si>
  <si>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</si>
  <si>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</si>
  <si>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</si>
  <si>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</si>
  <si>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</si>
  <si>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</si>
  <si>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</si>
  <si>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</si>
  <si>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</si>
  <si>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</si>
  <si>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</si>
  <si>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</si>
  <si>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</si>
  <si>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</si>
  <si>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</si>
  <si>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</si>
  <si>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</si>
  <si>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</si>
  <si>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</si>
  <si>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</si>
  <si>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</si>
  <si>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</si>
  <si>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</si>
  <si>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</si>
  <si>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</si>
  <si>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</si>
  <si>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</si>
  <si>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</si>
  <si>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</si>
  <si>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</si>
  <si>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</si>
  <si>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</si>
  <si>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</si>
  <si>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</si>
  <si>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</si>
  <si>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</si>
  <si>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</si>
  <si>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</si>
  <si>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</si>
  <si>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</si>
  <si>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</si>
  <si>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</si>
  <si>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</si>
  <si>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</si>
  <si>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</si>
  <si>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</si>
  <si>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</si>
  <si>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</si>
  <si>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</si>
  <si>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</si>
  <si>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</si>
  <si>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</si>
  <si>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</si>
  <si>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</si>
  <si>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</si>
  <si>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</si>
  <si>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</si>
  <si>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</si>
  <si>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</si>
  <si>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</si>
  <si>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</si>
  <si>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</si>
  <si>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</si>
  <si>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</si>
  <si>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</si>
  <si>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</si>
  <si>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</si>
  <si>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</si>
  <si>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</si>
  <si>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</si>
  <si>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</si>
  <si>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</si>
  <si>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</si>
  <si>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</si>
  <si>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</si>
  <si>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</si>
  <si>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</si>
  <si>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</si>
  <si>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</si>
  <si>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</si>
  <si>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</si>
  <si>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</si>
  <si>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</si>
  <si>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</si>
  <si>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</si>
  <si>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</si>
  <si>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</si>
  <si>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</si>
  <si>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</si>
  <si>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</si>
  <si>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</si>
  <si>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</si>
  <si>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</si>
  <si>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</si>
  <si>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</si>
  <si>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</si>
  <si>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</si>
  <si>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</si>
  <si>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</si>
  <si>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</si>
  <si>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</si>
  <si>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</si>
  <si>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</si>
  <si>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</si>
  <si>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</si>
  <si>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</si>
  <si>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</si>
  <si>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</si>
  <si>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</si>
  <si>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</si>
  <si>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</si>
  <si>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</si>
  <si>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</si>
  <si>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</si>
  <si>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</si>
  <si>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</si>
  <si>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</si>
  <si>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</si>
  <si>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</si>
  <si>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</si>
  <si>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</si>
  <si>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</si>
  <si>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</si>
  <si>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</si>
  <si>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</si>
  <si>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</si>
  <si>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</si>
  <si>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</si>
  <si>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</si>
  <si>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</si>
  <si>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</si>
  <si>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</si>
  <si>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</si>
  <si>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</si>
  <si>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</si>
  <si>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</si>
  <si>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</si>
  <si>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</si>
  <si>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</si>
  <si>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</si>
  <si>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</si>
  <si>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</si>
  <si>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</si>
  <si>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</si>
  <si>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</si>
  <si>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</si>
  <si>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</si>
  <si>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</si>
  <si>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</si>
  <si>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</si>
  <si>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</si>
  <si>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</si>
  <si>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</si>
  <si>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</si>
  <si>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</si>
  <si>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</si>
  <si>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</si>
  <si>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</si>
  <si>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</si>
  <si>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</si>
  <si>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</si>
  <si>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</si>
  <si>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</si>
  <si>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</si>
  <si>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</si>
  <si>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</si>
  <si>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</si>
  <si>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</si>
  <si>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</si>
  <si>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</si>
  <si>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</si>
  <si>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</si>
  <si>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</si>
  <si>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</si>
  <si>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</si>
  <si>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</si>
  <si>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</si>
  <si>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</si>
  <si>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</si>
  <si>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</si>
  <si>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</si>
  <si>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</si>
  <si>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</si>
  <si>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</si>
  <si>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</si>
  <si>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</si>
  <si>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</si>
  <si>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</si>
  <si>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</si>
  <si>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</si>
  <si>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</si>
  <si>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</si>
  <si>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</si>
  <si>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</si>
  <si>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</si>
  <si>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</si>
  <si>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</si>
  <si>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</si>
  <si>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</si>
  <si>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</si>
  <si>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</si>
  <si>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</si>
  <si>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</si>
  <si>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</si>
  <si>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</si>
  <si>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</si>
  <si>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</si>
  <si>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</si>
  <si>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</si>
  <si>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</si>
  <si>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</si>
  <si>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</si>
  <si>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</si>
  <si>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</si>
  <si>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</si>
  <si>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</si>
  <si>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</si>
  <si>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</si>
  <si>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</si>
  <si>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</si>
  <si>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</si>
  <si>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</si>
  <si>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</si>
  <si>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</si>
  <si>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</si>
  <si>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</si>
  <si>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</si>
  <si>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</si>
  <si>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</si>
  <si>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</si>
  <si>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</si>
  <si>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</si>
  <si>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</si>
  <si>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</si>
  <si>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</si>
  <si>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</si>
  <si>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</si>
  <si>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</si>
  <si>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</si>
  <si>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</si>
  <si>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</si>
  <si>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</si>
  <si>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</si>
  <si>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</si>
  <si>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</si>
  <si>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</si>
  <si>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</si>
  <si>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</si>
  <si>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</si>
  <si>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</si>
  <si>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</si>
  <si>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</si>
  <si>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</si>
  <si>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</si>
  <si>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</si>
  <si>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</si>
  <si>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</si>
  <si>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</si>
  <si>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</si>
  <si>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</si>
  <si>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</si>
  <si>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</si>
  <si>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</si>
  <si>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</si>
  <si>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</si>
  <si>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</si>
  <si>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</si>
  <si>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</si>
  <si>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</si>
  <si>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</si>
  <si>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</si>
  <si>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</si>
  <si>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</si>
  <si>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</si>
  <si>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</si>
  <si>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</si>
  <si>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</si>
  <si>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</si>
  <si>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</si>
  <si>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</si>
  <si>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</si>
  <si>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</si>
  <si>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</si>
  <si>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</si>
  <si>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</si>
  <si>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</si>
  <si>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</si>
  <si>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</si>
  <si>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</si>
  <si>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</si>
  <si>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</si>
  <si>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</si>
  <si>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</si>
  <si>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</si>
  <si>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</si>
  <si>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</si>
  <si>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</si>
  <si>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</si>
  <si>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</si>
  <si>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</si>
  <si>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</si>
  <si>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</si>
  <si>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</si>
  <si>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</si>
  <si>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</si>
  <si>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</si>
  <si>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</si>
  <si>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</si>
  <si>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</si>
  <si>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</si>
  <si>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</si>
  <si>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</si>
  <si>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</si>
  <si>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</si>
  <si>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</si>
  <si>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</si>
  <si>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</si>
  <si>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</si>
  <si>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</si>
  <si>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</si>
  <si>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</si>
  <si>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</si>
  <si>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</si>
  <si>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</si>
  <si>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</si>
  <si>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</si>
  <si>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</si>
  <si>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</si>
  <si>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</si>
  <si>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</si>
  <si>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</si>
  <si>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</si>
  <si>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</si>
  <si>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</si>
  <si>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</si>
  <si>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</si>
  <si>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</si>
  <si>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</si>
  <si>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</si>
  <si>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</si>
  <si>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</si>
  <si>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</si>
  <si>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</si>
  <si>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</si>
  <si>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</si>
  <si>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</si>
  <si>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</si>
  <si>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</si>
  <si>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</si>
  <si>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</si>
  <si>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</si>
  <si>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</si>
  <si>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</si>
  <si>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</si>
  <si>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</si>
  <si>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</si>
  <si>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</si>
  <si>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</si>
  <si>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</si>
  <si>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</si>
  <si>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</si>
  <si>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</si>
  <si>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</si>
  <si>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</si>
  <si>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</si>
  <si>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</si>
  <si>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</si>
  <si>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</si>
  <si>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</si>
  <si>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</si>
  <si>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</si>
  <si>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</si>
  <si>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</si>
  <si>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</si>
  <si>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</si>
  <si>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</si>
  <si>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</si>
  <si>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</si>
  <si>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</si>
  <si>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</si>
  <si>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</si>
  <si>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</si>
  <si>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</si>
  <si>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</si>
  <si>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</si>
  <si>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</si>
  <si>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</si>
  <si>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</si>
  <si>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</si>
  <si>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</si>
  <si>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</si>
  <si>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</si>
  <si>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</si>
  <si>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</si>
  <si>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</si>
  <si>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</si>
  <si>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</si>
  <si>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</si>
  <si>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</si>
  <si>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</si>
  <si>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</si>
  <si>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</si>
  <si>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</si>
  <si>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</si>
  <si>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</si>
  <si>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</si>
  <si>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</si>
  <si>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</si>
  <si>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</si>
  <si>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</si>
  <si>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</si>
  <si>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</si>
  <si>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</si>
  <si>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</si>
  <si>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</si>
  <si>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</si>
  <si>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</si>
  <si>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</si>
  <si>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</si>
  <si>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</si>
  <si>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</si>
  <si>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</si>
  <si>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</si>
  <si>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</si>
  <si>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</si>
  <si>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</si>
  <si>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</si>
  <si>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</si>
  <si>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</si>
  <si>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</si>
  <si>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</si>
  <si>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</si>
  <si>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</si>
  <si>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</si>
  <si>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</si>
  <si>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</si>
  <si>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</si>
  <si>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</si>
  <si>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</si>
  <si>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</si>
  <si>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</si>
  <si>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</si>
  <si>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</si>
  <si>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</si>
  <si>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</si>
  <si>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</si>
  <si>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</si>
  <si>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</si>
  <si>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</si>
  <si>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</si>
  <si>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</si>
  <si>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</si>
  <si>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</si>
  <si>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</si>
  <si>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</si>
  <si>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</si>
  <si>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</si>
  <si>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</si>
  <si>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</si>
  <si>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</si>
  <si>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</si>
  <si>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</si>
  <si>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</si>
  <si>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</si>
  <si>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</si>
  <si>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</si>
  <si>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</si>
  <si>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</si>
  <si>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</si>
  <si>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</si>
  <si>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</si>
  <si>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</si>
  <si>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</si>
  <si>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</si>
  <si>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</si>
  <si>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</si>
  <si>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</si>
  <si>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</si>
  <si>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</si>
  <si>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</si>
  <si>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</si>
  <si>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</si>
  <si>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</si>
  <si>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</si>
  <si>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</si>
  <si>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</si>
  <si>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</si>
  <si>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</si>
  <si>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</si>
  <si>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</si>
  <si>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</si>
  <si>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</si>
  <si>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</si>
  <si>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</si>
  <si>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</si>
  <si>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</si>
  <si>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</si>
  <si>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</si>
  <si>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</si>
  <si>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</si>
  <si>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</si>
  <si>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</si>
  <si>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</si>
  <si>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</si>
  <si>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</si>
  <si>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</si>
  <si>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</si>
  <si>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</si>
  <si>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</si>
  <si>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</si>
  <si>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</si>
  <si>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</si>
  <si>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</si>
  <si>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</si>
  <si>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</si>
  <si>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</si>
  <si>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</si>
  <si>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</si>
  <si>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</si>
  <si>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</si>
  <si>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</si>
  <si>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</si>
  <si>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</si>
  <si>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</si>
  <si>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</si>
  <si>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</si>
  <si>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</si>
  <si>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</si>
  <si>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</si>
  <si>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</si>
  <si>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</si>
  <si>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</si>
  <si>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</si>
  <si>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</si>
  <si>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</si>
  <si>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</si>
  <si>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</si>
  <si>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</si>
  <si>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</si>
  <si>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</si>
  <si>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</si>
  <si>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</si>
  <si>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</si>
  <si>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</si>
  <si>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</si>
  <si>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</si>
  <si>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</si>
  <si>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</si>
  <si>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</si>
  <si>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</si>
  <si>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</si>
  <si>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</si>
  <si>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</si>
  <si>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</si>
  <si>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</si>
  <si>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</si>
  <si>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</si>
  <si>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</si>
  <si>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</si>
  <si>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</si>
  <si>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</si>
  <si>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</si>
  <si>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</si>
  <si>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</si>
  <si>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</si>
  <si>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</si>
  <si>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</si>
  <si>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</si>
  <si>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</si>
  <si>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</si>
  <si>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</si>
  <si>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</si>
  <si>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</si>
  <si>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</si>
  <si>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</si>
  <si>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</si>
  <si>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</si>
  <si>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</si>
  <si>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</si>
  <si>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</si>
  <si>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</si>
  <si>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</si>
  <si>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</si>
  <si>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</si>
  <si>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</si>
  <si>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</si>
  <si>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</si>
  <si>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</si>
  <si>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</si>
  <si>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</si>
  <si>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</si>
  <si>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</si>
  <si>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</si>
  <si>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</si>
  <si>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</si>
  <si>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</si>
  <si>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</si>
  <si>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</si>
  <si>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</si>
  <si>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</si>
  <si>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</si>
  <si>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</si>
  <si>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</si>
  <si>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</si>
  <si>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</si>
  <si>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</si>
  <si>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</si>
  <si>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</si>
  <si>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</si>
  <si>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</si>
  <si>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</si>
  <si>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</si>
  <si>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</si>
  <si>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</si>
  <si>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</si>
  <si>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</si>
  <si>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</si>
  <si>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</si>
  <si>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</si>
  <si>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</si>
  <si>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</si>
  <si>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</si>
  <si>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</si>
  <si>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</si>
  <si>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</si>
  <si>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</si>
  <si>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</si>
  <si>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</si>
  <si>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</si>
  <si>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</si>
  <si>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</si>
  <si>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</si>
  <si>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</si>
  <si>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</si>
  <si>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</si>
  <si>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</si>
  <si>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</si>
  <si>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</si>
  <si>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</si>
  <si>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</si>
  <si>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</si>
  <si>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</si>
  <si>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</si>
  <si>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</si>
  <si>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</si>
  <si>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</si>
  <si>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</si>
  <si>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</si>
  <si>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</si>
  <si>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</si>
  <si>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</si>
  <si>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</si>
  <si>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</si>
  <si>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</si>
  <si>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</si>
  <si>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</si>
  <si>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</si>
  <si>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</si>
  <si>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</si>
  <si>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</si>
  <si>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</si>
  <si>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</si>
  <si>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</si>
  <si>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</si>
  <si>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</si>
  <si>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</si>
  <si>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</si>
  <si>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</si>
  <si>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</si>
  <si>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</si>
  <si>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</si>
  <si>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</si>
  <si>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</si>
  <si>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</si>
  <si>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</si>
  <si>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</si>
  <si>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</si>
  <si>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</si>
  <si>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</si>
  <si>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</si>
  <si>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</si>
  <si>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</si>
  <si>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</si>
  <si>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</si>
  <si>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</si>
  <si>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</si>
  <si>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</si>
  <si>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</si>
  <si>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</si>
  <si>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</si>
  <si>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</si>
  <si>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</si>
  <si>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</si>
  <si>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</si>
  <si>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</si>
  <si>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</si>
  <si>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</si>
  <si>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</si>
  <si>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</si>
  <si>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</si>
  <si>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</si>
  <si>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</si>
  <si>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</si>
  <si>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</si>
  <si>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</si>
  <si>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</si>
  <si>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</si>
  <si>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</si>
  <si>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</si>
  <si>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</si>
  <si>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</si>
  <si>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</si>
  <si>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</si>
  <si>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</si>
  <si>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</si>
  <si>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</si>
  <si>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</si>
  <si>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</si>
  <si>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</si>
  <si>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</si>
  <si>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</si>
  <si>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</si>
  <si>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</si>
  <si>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</si>
  <si>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</si>
  <si>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</si>
  <si>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</si>
  <si>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</si>
  <si>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</si>
  <si>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</si>
  <si>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</si>
  <si>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</si>
  <si>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</si>
  <si>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</si>
  <si>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</si>
  <si>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</si>
  <si>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</si>
  <si>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</si>
  <si>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</si>
  <si>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</si>
  <si>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</si>
  <si>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</si>
  <si>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</si>
  <si>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</si>
  <si>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</si>
  <si>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</si>
  <si>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</si>
  <si>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</si>
  <si>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</si>
  <si>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</si>
  <si>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</si>
  <si>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</si>
  <si>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</si>
  <si>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</si>
  <si>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</si>
  <si>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</si>
  <si>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</si>
  <si>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</si>
  <si>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</si>
  <si>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</si>
  <si>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</si>
  <si>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</si>
  <si>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</si>
  <si>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</si>
  <si>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</si>
  <si>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</si>
  <si>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</si>
  <si>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</si>
  <si>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</si>
  <si>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</si>
  <si>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</si>
  <si>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</si>
  <si>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</si>
  <si>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</si>
  <si>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</si>
  <si>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</si>
  <si>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</si>
  <si>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</si>
  <si>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</si>
  <si>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</si>
  <si>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</si>
  <si>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</si>
  <si>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</si>
  <si>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</si>
  <si>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</si>
  <si>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</si>
  <si>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</si>
  <si>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</si>
  <si>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</si>
  <si>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</si>
  <si>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</si>
  <si>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</si>
  <si>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</si>
  <si>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</si>
  <si>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</si>
  <si>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</si>
  <si>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</si>
  <si>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</si>
  <si>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</si>
  <si>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</si>
  <si>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</si>
  <si>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</si>
  <si>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</si>
  <si>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</si>
  <si>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</si>
  <si>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</si>
  <si>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</si>
  <si>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</si>
  <si>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</si>
  <si>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</si>
  <si>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</si>
  <si>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</si>
  <si>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</si>
  <si>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</si>
  <si>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</si>
  <si>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</si>
  <si>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</si>
  <si>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</si>
  <si>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</si>
  <si>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</si>
  <si>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</si>
  <si>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</si>
  <si>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</si>
  <si>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</si>
  <si>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</si>
  <si>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</si>
  <si>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</si>
  <si>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</si>
  <si>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</si>
  <si>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</si>
  <si>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</si>
  <si>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</si>
  <si>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</si>
  <si>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</si>
  <si>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</si>
  <si>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</si>
  <si>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</si>
  <si>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</si>
  <si>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</si>
  <si>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</si>
  <si>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</si>
  <si>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</si>
  <si>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</si>
  <si>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</si>
  <si>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</si>
  <si>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</si>
  <si>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</si>
  <si>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</si>
  <si>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</si>
  <si>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</si>
  <si>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</si>
  <si>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</si>
  <si>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</si>
  <si>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</si>
  <si>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</si>
  <si>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</si>
  <si>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</si>
  <si>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</si>
  <si>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</si>
  <si>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</si>
  <si>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</si>
  <si>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</si>
  <si>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</si>
  <si>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</si>
  <si>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</si>
  <si>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</si>
  <si>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</si>
  <si>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</si>
  <si>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</si>
  <si>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</si>
  <si>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</si>
  <si>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</si>
  <si>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</si>
  <si>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</si>
  <si>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</si>
  <si>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</si>
  <si>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</si>
  <si>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</si>
  <si>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</si>
  <si>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</si>
  <si>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</si>
  <si>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</si>
  <si>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</si>
  <si>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</si>
  <si>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</si>
  <si>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</si>
  <si>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</si>
  <si>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</si>
  <si>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</si>
  <si>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</si>
  <si>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</si>
  <si>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</si>
  <si>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</si>
  <si>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</si>
  <si>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</si>
  <si>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</si>
  <si>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</si>
  <si>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</si>
  <si>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</si>
  <si>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</si>
  <si>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</si>
  <si>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</si>
  <si>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</si>
  <si>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</si>
  <si>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</si>
  <si>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</si>
  <si>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</si>
  <si>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</si>
  <si>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</si>
  <si>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</si>
  <si>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</si>
  <si>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</si>
  <si>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</si>
  <si>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</si>
  <si>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</si>
  <si>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</si>
  <si>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</si>
  <si>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</si>
  <si>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</si>
  <si>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</si>
  <si>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</si>
  <si>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</si>
  <si>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</si>
  <si>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</si>
  <si>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</si>
  <si>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</si>
  <si>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</si>
  <si>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</si>
  <si>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</si>
  <si>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</si>
  <si>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</si>
  <si>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</si>
  <si>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</si>
  <si>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</si>
  <si>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</si>
  <si>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</si>
  <si>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</si>
  <si>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</si>
  <si>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</si>
  <si>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</si>
  <si>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</si>
  <si>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</si>
  <si>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</si>
  <si>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</si>
  <si>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</si>
  <si>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</si>
  <si>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</si>
  <si>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</si>
  <si>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</si>
  <si>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</si>
  <si>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</si>
  <si>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</si>
  <si>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</si>
  <si>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</si>
  <si>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</si>
  <si>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</si>
  <si>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</si>
  <si>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</si>
  <si>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</si>
  <si>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</si>
  <si>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</si>
  <si>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</si>
  <si>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</si>
  <si>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</si>
  <si>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</si>
  <si>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</si>
  <si>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</si>
  <si>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</si>
  <si>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</si>
  <si>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</si>
  <si>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</si>
  <si>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</si>
  <si>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</si>
  <si>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</si>
  <si>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</si>
  <si>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</si>
  <si>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</si>
  <si>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</si>
  <si>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</si>
  <si>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</si>
  <si>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</si>
  <si>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</si>
  <si>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</si>
  <si>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</si>
  <si>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</si>
  <si>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</si>
  <si>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</si>
  <si>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</si>
  <si>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</si>
  <si>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</si>
  <si>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</si>
  <si>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</si>
  <si>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</si>
  <si>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</si>
  <si>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</si>
  <si>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</si>
  <si>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</si>
  <si>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</si>
  <si>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</si>
  <si>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</si>
  <si>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</si>
  <si>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</si>
  <si>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</si>
  <si>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</si>
  <si>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</si>
  <si>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</si>
  <si>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</si>
  <si>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</si>
  <si>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</si>
  <si>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</si>
  <si>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</si>
  <si>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</si>
  <si>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</si>
  <si>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</si>
  <si>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</si>
  <si>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</si>
  <si>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</si>
  <si>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</si>
  <si>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</si>
  <si>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</si>
  <si>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</si>
  <si>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</si>
  <si>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</si>
  <si>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</si>
  <si>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</si>
  <si>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</si>
  <si>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</si>
  <si>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</si>
  <si>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</si>
  <si>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</si>
  <si>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</si>
  <si>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</si>
  <si>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</si>
  <si>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</si>
  <si>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</si>
  <si>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</si>
  <si>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</si>
  <si>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</si>
  <si>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</si>
  <si>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</si>
  <si>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</si>
  <si>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</si>
  <si>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</si>
  <si>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</si>
  <si>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</si>
  <si>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</si>
  <si>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</si>
  <si>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</si>
  <si>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</si>
  <si>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</si>
  <si>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</si>
  <si>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</si>
  <si>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</si>
  <si>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</si>
  <si>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</si>
  <si>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</si>
  <si>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</si>
  <si>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</si>
  <si>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</si>
  <si>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</si>
  <si>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</si>
  <si>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</si>
  <si>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</si>
  <si>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</si>
  <si>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</si>
  <si>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</si>
  <si>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</si>
  <si>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</si>
  <si>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</si>
  <si>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</si>
  <si>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</si>
  <si>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</si>
  <si>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</si>
  <si>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</si>
  <si>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</si>
  <si>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</si>
  <si>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</si>
  <si>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</si>
  <si>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</si>
  <si>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</si>
  <si>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</si>
  <si>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</si>
  <si>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</si>
  <si>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</si>
  <si>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</si>
  <si>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</si>
  <si>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</si>
  <si>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</si>
  <si>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</si>
  <si>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</si>
  <si>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</si>
  <si>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</si>
  <si>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</si>
  <si>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</si>
  <si>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</si>
  <si>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</si>
  <si>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</si>
  <si>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</si>
  <si>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</si>
  <si>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</si>
  <si>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</si>
  <si>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</si>
  <si>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</si>
  <si>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</si>
  <si>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</si>
  <si>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</si>
  <si>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</si>
  <si>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</si>
  <si>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</si>
  <si>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</si>
  <si>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</si>
  <si>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</si>
  <si>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</si>
  <si>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</si>
  <si>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</si>
  <si>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</si>
  <si>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</si>
  <si>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</si>
  <si>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</si>
  <si>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</si>
  <si>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</si>
  <si>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</si>
  <si>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</si>
  <si>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</si>
  <si>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</si>
  <si>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</si>
  <si>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</si>
  <si>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</si>
  <si>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</si>
  <si>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</si>
  <si>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</si>
  <si>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</si>
  <si>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</si>
  <si>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</si>
  <si>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</si>
  <si>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</si>
  <si>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</si>
  <si>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</si>
  <si>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</si>
  <si>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</si>
  <si>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</si>
  <si>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</si>
  <si>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</si>
  <si>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</si>
  <si>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</si>
  <si>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</si>
  <si>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</si>
  <si>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</si>
  <si>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</si>
  <si>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</si>
  <si>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</si>
  <si>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</si>
  <si>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</si>
  <si>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</si>
  <si>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</si>
  <si>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</si>
  <si>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</si>
  <si>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</si>
  <si>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</si>
  <si>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</si>
  <si>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</si>
  <si>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</si>
  <si>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</si>
  <si>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</si>
  <si>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</si>
  <si>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</si>
  <si>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</si>
  <si>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</si>
  <si>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</si>
  <si>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</si>
  <si>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</si>
  <si>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</si>
  <si>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</si>
  <si>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</si>
  <si>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</si>
  <si>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</si>
  <si>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</si>
  <si>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</si>
  <si>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</si>
  <si>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</si>
  <si>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</si>
  <si>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</si>
  <si>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</si>
  <si>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</si>
  <si>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</si>
  <si>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</si>
  <si>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</si>
  <si>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</si>
  <si>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</si>
  <si>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</si>
  <si>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</si>
  <si>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</si>
  <si>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</si>
  <si>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</si>
  <si>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</si>
  <si>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</si>
  <si>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</si>
  <si>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</si>
  <si>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</si>
  <si>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</si>
  <si>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</si>
  <si>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</si>
  <si>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</si>
  <si>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</si>
  <si>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</si>
  <si>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</si>
  <si>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</si>
  <si>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</si>
  <si>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</si>
  <si>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</si>
  <si>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</si>
  <si>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</si>
  <si>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</si>
  <si>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</si>
  <si>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</si>
  <si>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</si>
  <si>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</si>
  <si>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</si>
  <si>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</si>
  <si>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</si>
  <si>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</si>
  <si>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</si>
  <si>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</si>
  <si>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</si>
  <si>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</si>
  <si>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</si>
  <si>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</si>
  <si>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</si>
  <si>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</si>
  <si>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</si>
  <si>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</si>
  <si>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</si>
  <si>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</si>
  <si>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</si>
  <si>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</si>
  <si>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</si>
  <si>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</si>
  <si>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</si>
  <si>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</si>
  <si>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</si>
  <si>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</si>
  <si>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</si>
  <si>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</si>
  <si>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</si>
  <si>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</si>
  <si>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</si>
  <si>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</si>
  <si>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</si>
  <si>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</si>
  <si>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</si>
  <si>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</si>
  <si>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</si>
  <si>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</si>
  <si>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</si>
  <si>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</si>
  <si>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</si>
  <si>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</si>
  <si>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</si>
  <si>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</si>
  <si>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</si>
  <si>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</si>
  <si>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</si>
  <si>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</si>
  <si>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</si>
  <si>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</si>
  <si>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</si>
  <si>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</si>
  <si>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</si>
  <si>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</si>
  <si>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</si>
  <si>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</si>
  <si>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</si>
  <si>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</si>
  <si>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</si>
  <si>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</si>
  <si>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</si>
  <si>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</si>
  <si>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</si>
  <si>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</si>
  <si>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</si>
  <si>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</si>
  <si>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</si>
  <si>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</si>
  <si>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</si>
  <si>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</si>
  <si>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</si>
  <si>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</si>
  <si>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</si>
  <si>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</si>
  <si>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</si>
  <si>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</si>
  <si>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</si>
  <si>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</si>
  <si>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</si>
  <si>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</si>
  <si>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</si>
  <si>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</si>
  <si>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</si>
  <si>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</si>
  <si>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</si>
  <si>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</si>
  <si>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</si>
  <si>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</si>
  <si>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</si>
  <si>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</si>
  <si>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</si>
  <si>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</si>
  <si>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</si>
  <si>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</si>
  <si>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</si>
  <si>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</si>
  <si>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</si>
  <si>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</si>
  <si>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</si>
  <si>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</si>
  <si>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</si>
  <si>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</si>
  <si>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</si>
  <si>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</si>
  <si>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</si>
  <si>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</si>
  <si>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</si>
  <si>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</si>
  <si>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</si>
  <si>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</si>
  <si>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</si>
  <si>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</si>
  <si>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</si>
  <si>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</si>
  <si>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</si>
  <si>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</si>
  <si>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</si>
  <si>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</si>
  <si>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</si>
  <si>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</si>
  <si>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</si>
  <si>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</si>
  <si>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</si>
  <si>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</si>
  <si>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</si>
  <si>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</si>
  <si>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</si>
  <si>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</si>
  <si>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</si>
  <si>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</si>
  <si>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</si>
  <si>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</si>
  <si>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</si>
  <si>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</si>
  <si>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</si>
  <si>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</si>
  <si>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</si>
  <si>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</si>
  <si>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</si>
  <si>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</si>
  <si>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</si>
  <si>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</si>
  <si>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</si>
  <si>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</si>
  <si>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</si>
  <si>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</si>
  <si>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</si>
  <si>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</si>
  <si>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</si>
  <si>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</si>
  <si>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</si>
  <si>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</si>
  <si>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</si>
  <si>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</si>
  <si>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</si>
  <si>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</si>
  <si>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</si>
  <si>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</si>
  <si>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</si>
  <si>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</si>
  <si>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</si>
  <si>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</si>
  <si>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</si>
  <si>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</si>
  <si>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</si>
  <si>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</si>
  <si>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</si>
  <si>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</si>
  <si>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</si>
  <si>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</si>
  <si>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</si>
  <si>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</si>
  <si>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</si>
  <si>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</si>
  <si>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</si>
  <si>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</si>
  <si>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</si>
  <si>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</si>
  <si>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</si>
  <si>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</si>
  <si>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</si>
  <si>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</si>
  <si>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</si>
  <si>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</si>
  <si>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</si>
  <si>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</si>
  <si>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</si>
  <si>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</si>
  <si>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</si>
  <si>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</si>
  <si>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</si>
  <si>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</si>
  <si>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</si>
  <si>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</si>
  <si>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</si>
  <si>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</si>
  <si>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</si>
  <si>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</si>
  <si>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</si>
  <si>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</si>
  <si>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</si>
  <si>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</si>
  <si>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</si>
  <si>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</si>
  <si>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</si>
  <si>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</si>
  <si>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</si>
  <si>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</si>
  <si>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</si>
  <si>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</si>
  <si>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</si>
  <si>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</si>
  <si>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</si>
  <si>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</si>
  <si>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</si>
  <si>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</si>
  <si>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</si>
  <si>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</si>
  <si>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</si>
  <si>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</si>
  <si>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</si>
  <si>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</si>
  <si>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</si>
  <si>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</si>
  <si>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</si>
  <si>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</si>
  <si>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</si>
  <si>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</si>
  <si>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</si>
  <si>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</si>
  <si>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</si>
  <si>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</si>
  <si>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</si>
  <si>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</si>
  <si>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</si>
  <si>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</si>
  <si>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</si>
  <si>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</si>
  <si>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</si>
  <si>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</si>
  <si>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</si>
  <si>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</si>
  <si>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</si>
  <si>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</si>
  <si>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</si>
  <si>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</si>
  <si>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</si>
  <si>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</si>
  <si>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</si>
  <si>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</si>
  <si>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</si>
  <si>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</si>
  <si>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</si>
  <si>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</si>
  <si>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</si>
  <si>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</si>
  <si>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</si>
  <si>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</si>
  <si>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</si>
  <si>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</si>
  <si>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</si>
  <si>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</si>
  <si>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</si>
  <si>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</si>
  <si>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</si>
  <si>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</si>
  <si>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</si>
  <si>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</si>
  <si>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</si>
  <si>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</si>
  <si>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</si>
  <si>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</si>
  <si>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</si>
  <si>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</si>
  <si>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</si>
  <si>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</si>
  <si>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</si>
  <si>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</si>
  <si>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</si>
  <si>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</si>
  <si>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</si>
  <si>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</si>
  <si>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</si>
  <si>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</si>
  <si>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</si>
  <si>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</si>
  <si>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</si>
  <si>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</si>
  <si>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</si>
  <si>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</si>
  <si>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</si>
  <si>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</si>
  <si>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</si>
  <si>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</si>
  <si>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</si>
  <si>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</si>
  <si>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</si>
  <si>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</si>
  <si>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</si>
  <si>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</si>
  <si>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</si>
  <si>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</si>
  <si>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</si>
  <si>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</si>
  <si>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</si>
  <si>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</si>
  <si>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</si>
  <si>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</si>
  <si>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</si>
  <si>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</si>
  <si>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</si>
  <si>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</si>
  <si>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</si>
  <si>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</si>
  <si>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</si>
  <si>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</si>
  <si>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</si>
  <si>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</si>
  <si>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</si>
  <si>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</si>
  <si>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</si>
  <si>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</si>
  <si>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</si>
  <si>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</si>
  <si>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</si>
  <si>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</si>
  <si>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</si>
  <si>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</si>
  <si>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</si>
  <si>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</si>
  <si>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</si>
  <si>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</si>
  <si>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</si>
  <si>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</si>
  <si>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</si>
  <si>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</si>
  <si>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</si>
  <si>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</si>
  <si>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</si>
  <si>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</si>
  <si>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</si>
  <si>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</si>
  <si>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</si>
  <si>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</si>
  <si>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</si>
  <si>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</si>
  <si>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</si>
  <si>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</si>
  <si>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</si>
  <si>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</si>
  <si>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</si>
  <si>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</si>
  <si>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</si>
  <si>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</si>
  <si>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</si>
  <si>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</si>
  <si>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</si>
  <si>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</si>
  <si>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</si>
  <si>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</si>
  <si>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</si>
  <si>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</si>
  <si>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</si>
  <si>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</si>
  <si>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</si>
  <si>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</si>
  <si>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</si>
  <si>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</si>
  <si>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</si>
  <si>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</si>
  <si>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</si>
  <si>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</si>
  <si>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</si>
  <si>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</si>
  <si>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</si>
  <si>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</si>
  <si>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</si>
  <si>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</si>
  <si>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</si>
  <si>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</si>
  <si>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</si>
  <si>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</si>
  <si>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</si>
  <si>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</si>
  <si>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</si>
  <si>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</si>
  <si>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</si>
  <si>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</si>
  <si>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</si>
  <si>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</si>
  <si>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</si>
  <si>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</si>
  <si>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</si>
  <si>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</si>
  <si>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</si>
  <si>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</si>
  <si>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</si>
  <si>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</si>
  <si>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</si>
  <si>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</si>
  <si>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</si>
  <si>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</si>
  <si>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</si>
  <si>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</si>
  <si>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</si>
  <si>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</si>
  <si>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</si>
  <si>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</si>
  <si>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</si>
  <si>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</si>
  <si>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</si>
  <si>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</si>
  <si>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</si>
  <si>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</si>
  <si>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</si>
  <si>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</si>
  <si>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</si>
  <si>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</si>
  <si>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</si>
  <si>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</si>
  <si>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</si>
  <si>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</si>
  <si>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</si>
  <si>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</si>
  <si>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</si>
  <si>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</si>
  <si>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</si>
  <si>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</si>
  <si>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</si>
  <si>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</si>
  <si>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</si>
  <si>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</si>
  <si>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</si>
  <si>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</si>
  <si>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</si>
  <si>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</si>
  <si>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</si>
  <si>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</si>
  <si>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</si>
  <si>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</si>
  <si>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</si>
  <si>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</si>
  <si>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</si>
  <si>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</si>
  <si>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</si>
  <si>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</si>
  <si>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</si>
  <si>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</si>
  <si>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</si>
  <si>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</si>
  <si>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</si>
  <si>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</si>
  <si>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</si>
  <si>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</si>
  <si>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</si>
  <si>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</si>
  <si>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</si>
  <si>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</si>
  <si>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</si>
  <si>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</si>
  <si>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</si>
  <si>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</si>
  <si>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</si>
  <si>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</si>
  <si>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</si>
  <si>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</si>
  <si>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</si>
  <si>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</si>
  <si>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</si>
  <si>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</si>
  <si>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</si>
  <si>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</si>
  <si>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</si>
  <si>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</si>
  <si>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</si>
  <si>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</si>
  <si>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</si>
  <si>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</si>
  <si>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</si>
  <si>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</si>
  <si>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</si>
  <si>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</si>
  <si>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</si>
  <si>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</si>
  <si>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</si>
  <si>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</si>
  <si>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</si>
  <si>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</si>
  <si>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</si>
  <si>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</si>
  <si>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</si>
  <si>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</si>
  <si>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</si>
  <si>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</si>
  <si>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</si>
  <si>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</si>
  <si>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</si>
  <si>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</si>
  <si>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</si>
  <si>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</si>
  <si>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</si>
  <si>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</si>
  <si>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</si>
  <si>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</si>
  <si>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</si>
  <si>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</si>
  <si>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</si>
  <si>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</si>
  <si>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</si>
  <si>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</si>
  <si>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</si>
  <si>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</si>
  <si>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</si>
  <si>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</si>
  <si>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</si>
  <si>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</si>
  <si>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</si>
  <si>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</si>
  <si>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</si>
  <si>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</si>
  <si>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</si>
  <si>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</si>
  <si>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</si>
  <si>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</si>
  <si>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</si>
  <si>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</si>
  <si>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</si>
  <si>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</si>
  <si>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</si>
  <si>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</si>
  <si>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</si>
  <si>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</si>
  <si>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</si>
  <si>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</si>
  <si>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</si>
  <si>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</si>
  <si>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</si>
  <si>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</si>
  <si>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</si>
  <si>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</si>
  <si>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</si>
  <si>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</si>
  <si>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</si>
  <si>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</si>
  <si>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</si>
  <si>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</si>
  <si>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</si>
  <si>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</si>
  <si>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</si>
  <si>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</si>
  <si>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</si>
  <si>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</si>
  <si>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</si>
  <si>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</si>
  <si>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</si>
  <si>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</si>
  <si>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</si>
  <si>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</si>
  <si>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</si>
  <si>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</si>
  <si>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</si>
  <si>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</si>
  <si>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</si>
  <si>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</si>
  <si>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</si>
  <si>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</si>
  <si>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</si>
  <si>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</si>
  <si>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</si>
  <si>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</si>
  <si>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</si>
  <si>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</si>
  <si>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</si>
  <si>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</si>
  <si>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</si>
  <si>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</si>
  <si>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</si>
  <si>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</si>
  <si>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</si>
  <si>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</si>
  <si>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</si>
  <si>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</si>
  <si>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</si>
  <si>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</si>
  <si>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</si>
  <si>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</si>
  <si>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</si>
  <si>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</si>
  <si>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</si>
  <si>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</si>
  <si>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</si>
  <si>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</si>
  <si>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</si>
  <si>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</si>
  <si>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</si>
  <si>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</si>
  <si>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</si>
  <si>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</si>
  <si>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</si>
  <si>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</si>
  <si>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</si>
  <si>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</si>
  <si>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</si>
  <si>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</si>
  <si>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</si>
  <si>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</si>
  <si>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</si>
  <si>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</si>
  <si>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</si>
  <si>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</si>
  <si>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</si>
  <si>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</si>
  <si>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</si>
  <si>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</si>
  <si>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</si>
  <si>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</si>
  <si>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</si>
  <si>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</si>
  <si>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</si>
  <si>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</si>
  <si>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</si>
  <si>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</si>
  <si>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</si>
  <si>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</si>
  <si>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</si>
  <si>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</si>
  <si>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</si>
  <si>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</si>
  <si>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</si>
  <si>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</si>
  <si>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</si>
  <si>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</si>
  <si>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</si>
  <si>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</si>
  <si>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</si>
  <si>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</si>
  <si>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</si>
  <si>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</si>
  <si>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</si>
  <si>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</si>
  <si>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</si>
  <si>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</si>
  <si>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</si>
  <si>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</si>
  <si>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</si>
  <si>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</si>
  <si>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</si>
  <si>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</si>
  <si>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</si>
  <si>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</si>
  <si>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</si>
  <si>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</si>
  <si>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</si>
  <si>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</si>
  <si>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</si>
  <si>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</si>
  <si>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</si>
  <si>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</si>
  <si>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</si>
  <si>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</si>
  <si>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</si>
  <si>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</si>
  <si>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</si>
  <si>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</si>
  <si>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</si>
  <si>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</si>
  <si>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</si>
  <si>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</si>
  <si>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</si>
  <si>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</si>
  <si>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</si>
  <si>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</si>
  <si>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</si>
  <si>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</si>
  <si>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</si>
  <si>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</si>
  <si>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</si>
  <si>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</si>
  <si>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</si>
  <si>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</si>
  <si>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</si>
  <si>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</si>
  <si>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</si>
  <si>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</si>
  <si>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</si>
  <si>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</si>
  <si>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</si>
  <si>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</si>
  <si>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</si>
  <si>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</si>
  <si>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</si>
  <si>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</si>
  <si>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</si>
  <si>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</si>
  <si>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</si>
  <si>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</si>
  <si>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</si>
  <si>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</si>
  <si>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</si>
  <si>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</si>
  <si>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</si>
  <si>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</si>
  <si>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</si>
  <si>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</si>
  <si>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</si>
  <si>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</si>
  <si>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</si>
  <si>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</si>
  <si>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</si>
  <si>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</si>
  <si>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</si>
  <si>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</si>
  <si>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</si>
  <si>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</si>
  <si>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</si>
  <si>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</si>
  <si>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</si>
  <si>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</si>
  <si>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</si>
  <si>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</si>
  <si>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</si>
  <si>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</si>
  <si>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</si>
  <si>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</si>
  <si>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</si>
  <si>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</si>
  <si>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</si>
  <si>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</si>
  <si>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</si>
  <si>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</si>
  <si>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</si>
  <si>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</si>
  <si>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</si>
  <si>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</si>
  <si>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</si>
  <si>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</si>
  <si>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</si>
  <si>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</si>
  <si>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</si>
  <si>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</si>
  <si>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</si>
  <si>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</si>
  <si>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</si>
  <si>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</si>
  <si>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</si>
  <si>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</si>
  <si>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</si>
  <si>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</si>
  <si>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</si>
  <si>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</si>
  <si>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</si>
  <si>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</si>
  <si>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</si>
  <si>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</si>
  <si>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</si>
  <si>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</si>
  <si>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</si>
  <si>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</si>
  <si>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</si>
  <si>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</si>
  <si>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</si>
  <si>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</si>
  <si>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</si>
  <si>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</si>
  <si>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</si>
  <si>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</si>
  <si>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</si>
  <si>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</si>
  <si>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</si>
  <si>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</si>
  <si>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</si>
  <si>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</si>
  <si>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</si>
  <si>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</si>
  <si>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</si>
  <si>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</si>
  <si>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</si>
  <si>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</si>
  <si>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</si>
  <si>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</si>
  <si>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</si>
  <si>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</si>
  <si>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</si>
  <si>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</si>
  <si>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</si>
  <si>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</si>
  <si>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</si>
  <si>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</si>
  <si>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</si>
  <si>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</si>
  <si>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</si>
  <si>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</si>
  <si>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</si>
  <si>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</si>
  <si>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</si>
  <si>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</si>
  <si>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</si>
  <si>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</si>
  <si>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</si>
  <si>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</si>
  <si>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</si>
  <si>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</si>
  <si>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</si>
  <si>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</si>
  <si>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</si>
  <si>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</si>
  <si>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</si>
  <si>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</si>
  <si>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</si>
  <si>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</si>
  <si>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</si>
  <si>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</si>
  <si>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</si>
  <si>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</si>
  <si>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</si>
  <si>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</si>
  <si>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</si>
  <si>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</si>
  <si>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</si>
  <si>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</si>
  <si>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</si>
  <si>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</si>
  <si>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</si>
  <si>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</si>
  <si>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</si>
  <si>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</si>
  <si>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</si>
  <si>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</si>
  <si>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</si>
  <si>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</si>
  <si>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</si>
  <si>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</si>
  <si>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</si>
  <si>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</si>
  <si>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</si>
  <si>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</si>
  <si>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</si>
  <si>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</si>
  <si>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</si>
  <si>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</si>
  <si>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</si>
  <si>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</si>
  <si>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</si>
  <si>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</si>
  <si>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</si>
  <si>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</si>
  <si>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</si>
  <si>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</si>
  <si>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</si>
  <si>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</si>
  <si>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</si>
  <si>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</si>
  <si>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</si>
  <si>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</si>
  <si>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</si>
  <si>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</si>
  <si>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</si>
  <si>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</si>
  <si>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</si>
  <si>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</si>
  <si>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</si>
  <si>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</si>
  <si>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</si>
  <si>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</si>
  <si>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</si>
  <si>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</si>
  <si>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</si>
  <si>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</si>
  <si>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</si>
  <si>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</si>
  <si>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</si>
  <si>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</si>
  <si>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</si>
  <si>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</si>
  <si>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</si>
  <si>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</si>
  <si>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</si>
  <si>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</si>
  <si>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</si>
  <si>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</si>
  <si>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</si>
  <si>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</si>
  <si>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</si>
  <si>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</si>
  <si>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</si>
  <si>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</si>
  <si>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</si>
  <si>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</si>
  <si>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</si>
  <si>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</si>
  <si>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</si>
  <si>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</si>
  <si>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</si>
  <si>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</si>
  <si>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</si>
  <si>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</si>
  <si>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</si>
  <si>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</si>
  <si>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</si>
  <si>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</si>
  <si>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</si>
  <si>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</si>
  <si>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</si>
  <si>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</si>
  <si>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</si>
  <si>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</si>
  <si>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</si>
  <si>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</si>
  <si>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</si>
  <si>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</si>
  <si>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</si>
  <si>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</si>
  <si>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</si>
  <si>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</si>
  <si>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</si>
  <si>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</si>
  <si>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</si>
  <si>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</si>
  <si>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</si>
  <si>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</si>
  <si>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</si>
  <si>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</si>
  <si>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</si>
  <si>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</si>
  <si>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</si>
  <si>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</si>
  <si>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</si>
  <si>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</si>
  <si>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</si>
  <si>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</si>
  <si>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</si>
  <si>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</si>
  <si>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</si>
  <si>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</si>
  <si>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</si>
  <si>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</si>
  <si>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</si>
  <si>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</si>
  <si>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</si>
  <si>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</si>
  <si>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</si>
  <si>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</si>
  <si>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</si>
  <si>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</si>
  <si>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</si>
  <si>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</si>
  <si>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</si>
  <si>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</si>
  <si>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</si>
  <si>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</si>
  <si>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</si>
  <si>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</si>
  <si>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</si>
  <si>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</si>
  <si>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</si>
  <si>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</si>
  <si>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</si>
  <si>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</si>
  <si>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</si>
  <si>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</si>
  <si>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</si>
  <si>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</si>
  <si>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</si>
  <si>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</si>
  <si>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</si>
  <si>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</si>
  <si>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</si>
  <si>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</si>
  <si>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</si>
  <si>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</si>
  <si>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</si>
  <si>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</si>
  <si>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</si>
  <si>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</si>
  <si>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</si>
  <si>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</si>
  <si>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</si>
  <si>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</si>
  <si>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</si>
  <si>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</si>
  <si>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</si>
  <si>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</si>
  <si>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</si>
  <si>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</si>
  <si>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</si>
  <si>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</si>
  <si>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</si>
  <si>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</si>
  <si>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</si>
  <si>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</si>
  <si>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</si>
  <si>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</si>
  <si>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</si>
  <si>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</si>
  <si>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</si>
  <si>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</si>
  <si>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</si>
  <si>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</si>
  <si>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</si>
  <si>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</si>
  <si>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</si>
  <si>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</si>
  <si>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</si>
  <si>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</si>
  <si>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</si>
  <si>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</si>
  <si>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</si>
  <si>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</si>
  <si>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</si>
  <si>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</si>
  <si>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</si>
  <si>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</si>
  <si>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</si>
  <si>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</si>
  <si>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</si>
  <si>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</si>
  <si>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</si>
  <si>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</si>
  <si>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</si>
  <si>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</si>
  <si>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</si>
  <si>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</si>
  <si>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</si>
  <si>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</si>
  <si>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</si>
  <si>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</si>
  <si>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</si>
  <si>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</si>
  <si>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</si>
  <si>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</si>
  <si>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</si>
  <si>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</si>
  <si>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</si>
  <si>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</si>
  <si>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</si>
  <si>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</si>
  <si>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</si>
  <si>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</si>
  <si>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</si>
  <si>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</si>
  <si>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</si>
  <si>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</si>
  <si>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</si>
  <si>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</si>
  <si>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</si>
  <si>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</si>
  <si>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</si>
  <si>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</si>
  <si>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</si>
  <si>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</si>
  <si>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</si>
  <si>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</si>
  <si>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</si>
  <si>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</si>
  <si>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</si>
  <si>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</si>
  <si>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</si>
  <si>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</si>
  <si>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</si>
  <si>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</si>
  <si>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</si>
  <si>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</si>
  <si>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</si>
  <si>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</si>
  <si>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</si>
  <si>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</si>
  <si>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</si>
  <si>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</si>
  <si>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</si>
  <si>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</si>
  <si>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</si>
  <si>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</si>
  <si>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</si>
  <si>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</si>
  <si>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</si>
  <si>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</si>
  <si>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</si>
  <si>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</si>
  <si>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</si>
  <si>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</si>
  <si>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</si>
  <si>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</si>
  <si>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</si>
  <si>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</si>
  <si>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</si>
  <si>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</si>
  <si>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</si>
  <si>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</si>
  <si>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</si>
  <si>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</si>
  <si>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</si>
  <si>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</si>
  <si>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</si>
  <si>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</si>
  <si>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</si>
  <si>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</si>
  <si>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</si>
  <si>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</si>
  <si>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</si>
  <si>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</si>
  <si>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</si>
  <si>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</si>
  <si>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</si>
  <si>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</si>
  <si>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</si>
  <si>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</si>
  <si>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</si>
  <si>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</si>
  <si>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</si>
  <si>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</si>
  <si>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</si>
  <si>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</si>
  <si>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</si>
  <si>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</si>
  <si>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</si>
  <si>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</si>
  <si>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</si>
  <si>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</si>
  <si>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</si>
  <si>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</si>
  <si>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</si>
  <si>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</si>
  <si>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</si>
  <si>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</si>
  <si>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</si>
  <si>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</si>
  <si>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</si>
  <si>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</si>
  <si>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</si>
  <si>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</si>
  <si>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</si>
  <si>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</si>
  <si>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</si>
  <si>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</si>
  <si>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</si>
  <si>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</si>
  <si>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</si>
  <si>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</si>
  <si>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</si>
  <si>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</si>
  <si>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</si>
  <si>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</si>
  <si>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</si>
  <si>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</si>
  <si>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</si>
  <si>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</si>
  <si>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</si>
  <si>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</si>
  <si>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</si>
  <si>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</si>
  <si>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</si>
  <si>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</si>
  <si>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</si>
  <si>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</si>
  <si>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</si>
  <si>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</si>
  <si>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</si>
  <si>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</si>
  <si>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</si>
  <si>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</si>
  <si>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</si>
  <si>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</si>
  <si>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</si>
  <si>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</si>
  <si>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</si>
  <si>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</si>
  <si>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</si>
  <si>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</si>
  <si>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</si>
  <si>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</si>
  <si>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</si>
  <si>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</si>
  <si>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</si>
  <si>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</si>
  <si>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</si>
  <si>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</si>
  <si>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</si>
  <si>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</si>
  <si>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</si>
  <si>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</si>
  <si>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</si>
  <si>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</si>
  <si>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</si>
  <si>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</si>
  <si>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</si>
  <si>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</si>
  <si>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</si>
  <si>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</si>
  <si>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</si>
  <si>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</si>
  <si>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</si>
  <si>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</si>
  <si>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</si>
  <si>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</si>
  <si>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</si>
  <si>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</si>
  <si>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</si>
  <si>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</si>
  <si>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</si>
  <si>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</si>
  <si>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</si>
  <si>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</si>
  <si>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</si>
  <si>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</si>
  <si>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</si>
  <si>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</si>
  <si>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</si>
  <si>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</si>
  <si>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</si>
  <si>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</si>
  <si>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</si>
  <si>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</si>
  <si>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</si>
  <si>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</si>
  <si>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</si>
  <si>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</si>
  <si>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</si>
  <si>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</si>
  <si>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</si>
  <si>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</si>
  <si>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</si>
  <si>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</si>
  <si>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</si>
  <si>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</si>
  <si>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</si>
  <si>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</si>
  <si>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</si>
  <si>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</si>
  <si>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</si>
  <si>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</si>
  <si>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</si>
  <si>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</si>
  <si>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</si>
  <si>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</si>
  <si>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</si>
  <si>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</si>
  <si>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</si>
  <si>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</si>
  <si>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</si>
  <si>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</si>
  <si>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</si>
  <si>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</si>
  <si>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</si>
  <si>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</si>
  <si>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</si>
  <si>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</si>
  <si>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</si>
  <si>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</si>
  <si>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</si>
  <si>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</si>
  <si>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</si>
  <si>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</si>
  <si>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</si>
  <si>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</si>
  <si>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</si>
  <si>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</si>
  <si>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</si>
  <si>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</si>
  <si>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</si>
  <si>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</si>
  <si>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</si>
  <si>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</si>
  <si>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</si>
  <si>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</si>
  <si>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</si>
  <si>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</si>
  <si>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</si>
  <si>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</si>
  <si>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</si>
  <si>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</si>
  <si>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</si>
  <si>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</si>
  <si>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</si>
  <si>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</si>
  <si>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</si>
  <si>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</si>
  <si>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</si>
  <si>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</si>
  <si>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</si>
  <si>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</si>
  <si>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</si>
  <si>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</si>
  <si>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</si>
  <si>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</si>
  <si>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</si>
  <si>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</si>
  <si>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</si>
  <si>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</si>
  <si>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</si>
  <si>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</si>
  <si>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</si>
  <si>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</si>
  <si>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</si>
  <si>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</si>
  <si>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</si>
  <si>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</si>
  <si>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</si>
  <si>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</si>
  <si>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</si>
  <si>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</si>
  <si>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</si>
  <si>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</si>
  <si>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</si>
  <si>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</si>
  <si>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</si>
  <si>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</si>
  <si>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</si>
  <si>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</si>
  <si>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</si>
  <si>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</si>
  <si>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</si>
  <si>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</si>
  <si>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</si>
  <si>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</si>
  <si>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</si>
  <si>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</si>
  <si>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</si>
  <si>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</si>
  <si>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</si>
  <si>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</si>
  <si>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</si>
  <si>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</si>
  <si>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</si>
  <si>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</si>
  <si>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</si>
  <si>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</si>
  <si>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</si>
  <si>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</si>
  <si>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</si>
  <si>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</si>
  <si>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</si>
  <si>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</si>
  <si>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</si>
  <si>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</si>
  <si>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</si>
  <si>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</si>
  <si>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</si>
  <si>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</si>
  <si>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</si>
  <si>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</si>
  <si>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</si>
  <si>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</si>
  <si>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</si>
  <si>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</si>
  <si>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</si>
  <si>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</si>
  <si>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</si>
  <si>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</si>
  <si>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</si>
  <si>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</si>
  <si>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</si>
  <si>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</si>
  <si>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</si>
  <si>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</si>
  <si>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</si>
  <si>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</si>
  <si>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</si>
  <si>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</si>
  <si>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</si>
  <si>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</si>
  <si>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</si>
  <si>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</si>
  <si>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</si>
  <si>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</si>
  <si>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</si>
  <si>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</si>
  <si>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</si>
  <si>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</si>
  <si>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</si>
  <si>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</si>
  <si>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</si>
  <si>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</si>
  <si>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</si>
  <si>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</si>
  <si>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</si>
  <si>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</si>
  <si>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</si>
  <si>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</si>
  <si>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</si>
  <si>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</si>
  <si>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</si>
  <si>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</si>
  <si>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</si>
  <si>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</si>
  <si>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</si>
  <si>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</si>
  <si>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</si>
  <si>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</si>
  <si>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</si>
  <si>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</si>
  <si>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</si>
  <si>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</si>
  <si>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</si>
  <si>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</si>
  <si>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</si>
  <si>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</si>
  <si>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</si>
  <si>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</si>
  <si>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</si>
  <si>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</si>
  <si>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</si>
  <si>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</si>
  <si>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</si>
  <si>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</si>
  <si>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</si>
  <si>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</si>
  <si>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</si>
  <si>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</si>
  <si>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</si>
  <si>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</si>
  <si>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</si>
  <si>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</si>
  <si>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</si>
  <si>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</si>
  <si>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</si>
  <si>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</si>
  <si>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</si>
  <si>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</si>
  <si>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</si>
  <si>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</si>
  <si>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</si>
  <si>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</si>
  <si>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</si>
  <si>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</si>
  <si>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</si>
  <si>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</si>
  <si>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</si>
  <si>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</si>
  <si>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</si>
  <si>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</si>
  <si>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</si>
  <si>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</si>
  <si>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</si>
  <si>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</si>
  <si>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</si>
  <si>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</si>
  <si>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</si>
  <si>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</si>
  <si>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</si>
  <si>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</si>
  <si>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</si>
  <si>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</si>
  <si>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</si>
  <si>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</si>
  <si>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</si>
  <si>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</si>
  <si>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</si>
  <si>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</si>
  <si>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</si>
  <si>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</si>
  <si>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</si>
  <si>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</si>
  <si>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</si>
  <si>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</si>
  <si>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</si>
  <si>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</si>
  <si>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</si>
  <si>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</si>
  <si>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</si>
  <si>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</si>
  <si>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</si>
  <si>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</si>
  <si>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</si>
  <si>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</si>
  <si>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</si>
  <si>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</si>
  <si>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</si>
  <si>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</si>
  <si>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</si>
  <si>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</si>
  <si>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</si>
  <si>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</si>
  <si>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</si>
  <si>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</si>
  <si>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</si>
  <si>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</si>
  <si>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</si>
  <si>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</si>
  <si>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</si>
  <si>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</si>
  <si>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</si>
  <si>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</si>
  <si>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</si>
  <si>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</si>
  <si>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</si>
  <si>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</si>
  <si>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</si>
  <si>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</si>
  <si>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</si>
  <si>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</si>
  <si>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</si>
  <si>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</si>
  <si>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</si>
  <si>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</si>
  <si>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</si>
  <si>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</si>
  <si>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</si>
  <si>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</si>
  <si>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</si>
  <si>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</si>
  <si>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</si>
  <si>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</si>
  <si>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</si>
  <si>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</si>
  <si>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</si>
  <si>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</si>
  <si>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</si>
  <si>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</si>
  <si>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</si>
  <si>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</si>
  <si>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</si>
  <si>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</si>
  <si>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</si>
  <si>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</si>
  <si>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</si>
  <si>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</si>
  <si>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</si>
  <si>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</si>
  <si>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</si>
  <si>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</si>
  <si>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</si>
  <si>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</si>
  <si>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</si>
  <si>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</si>
  <si>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</si>
  <si>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</si>
  <si>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</si>
  <si>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</si>
  <si>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</si>
  <si>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</si>
  <si>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</si>
  <si>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</si>
  <si>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</si>
  <si>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</si>
  <si>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</si>
  <si>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</si>
  <si>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</si>
  <si>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</si>
  <si>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</si>
  <si>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</si>
  <si>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</si>
  <si>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</si>
  <si>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</si>
  <si>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</si>
  <si>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</si>
  <si>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</si>
  <si>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</si>
  <si>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</si>
  <si>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</si>
  <si>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</si>
  <si>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</si>
  <si>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</si>
  <si>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</si>
  <si>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</si>
  <si>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</si>
  <si>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</si>
  <si>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</si>
  <si>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</si>
  <si>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</si>
  <si>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</si>
  <si>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</si>
  <si>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</si>
  <si>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</si>
  <si>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</si>
  <si>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</si>
  <si>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</si>
  <si>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</si>
  <si>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</si>
  <si>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</si>
  <si>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</si>
  <si>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</si>
  <si>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</si>
  <si>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</si>
  <si>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</si>
  <si>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</si>
  <si>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</si>
  <si>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</si>
  <si>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</si>
  <si>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</si>
  <si>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</si>
  <si>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</si>
  <si>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</si>
  <si>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</si>
  <si>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</si>
  <si>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</si>
  <si>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</si>
  <si>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</si>
  <si>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</si>
  <si>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</si>
  <si>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</si>
  <si>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</si>
  <si>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</si>
  <si>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</si>
  <si>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</si>
  <si>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</si>
  <si>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</si>
  <si>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</si>
  <si>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</si>
  <si>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</si>
  <si>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</si>
  <si>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</si>
  <si>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</si>
  <si>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</si>
  <si>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</si>
  <si>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</si>
  <si>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</si>
  <si>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</si>
  <si>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</si>
  <si>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</si>
  <si>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</si>
  <si>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</si>
  <si>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</si>
  <si>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</si>
  <si>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</si>
  <si>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</si>
  <si>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</si>
  <si>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</si>
  <si>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</si>
  <si>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</si>
  <si>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</si>
  <si>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</si>
  <si>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</si>
  <si>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</si>
  <si>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</si>
  <si>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</si>
  <si>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</si>
  <si>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</si>
  <si>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</si>
  <si>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</si>
  <si>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</si>
  <si>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</si>
  <si>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</si>
  <si>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</si>
  <si>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</si>
  <si>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</si>
  <si>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</si>
  <si>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</si>
  <si>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</si>
  <si>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</si>
  <si>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</si>
  <si>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</si>
  <si>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</si>
  <si>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</si>
  <si>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</si>
  <si>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</si>
  <si>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</si>
  <si>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</si>
  <si>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</si>
  <si>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</si>
  <si>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</si>
  <si>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</si>
  <si>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</si>
  <si>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</si>
  <si>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</si>
  <si>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</si>
  <si>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</si>
  <si>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</si>
  <si>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</si>
  <si>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</si>
  <si>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</si>
  <si>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</si>
  <si>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</si>
  <si>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</si>
  <si>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</si>
  <si>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</si>
  <si>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</si>
  <si>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</si>
  <si>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</si>
  <si>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</si>
  <si>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</si>
  <si>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</si>
  <si>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</si>
  <si>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</si>
  <si>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</si>
  <si>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</si>
  <si>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</si>
  <si>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</si>
  <si>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</si>
  <si>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</si>
  <si>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</si>
  <si>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</si>
  <si>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</si>
  <si>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</si>
  <si>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</si>
  <si>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</si>
  <si>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</si>
  <si>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</si>
  <si>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</si>
  <si>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</si>
  <si>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</si>
  <si>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</si>
  <si>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</si>
  <si>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</si>
  <si>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</si>
  <si>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</si>
  <si>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</si>
  <si>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</si>
  <si>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</si>
  <si>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</si>
  <si>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</si>
  <si>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</si>
  <si>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</si>
  <si>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</si>
  <si>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</si>
  <si>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</si>
  <si>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</si>
  <si>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</si>
  <si>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</si>
  <si>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</si>
  <si>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</si>
  <si>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</si>
  <si>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</si>
  <si>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</si>
  <si>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</si>
  <si>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</si>
  <si>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</si>
  <si>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</si>
  <si>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</si>
  <si>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</si>
  <si>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</si>
  <si>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</si>
  <si>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</si>
  <si>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</si>
  <si>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</si>
  <si>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</si>
  <si>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</si>
  <si>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</si>
  <si>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</si>
  <si>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</si>
  <si>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</si>
  <si>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</si>
  <si>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</si>
  <si>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</si>
  <si>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</si>
  <si>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</si>
  <si>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</si>
  <si>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</si>
  <si>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</si>
  <si>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</si>
  <si>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</si>
  <si>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</si>
  <si>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</si>
  <si>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</si>
  <si>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</si>
  <si>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</si>
  <si>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</si>
  <si>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</si>
  <si>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</si>
  <si>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</si>
  <si>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</si>
  <si>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</si>
  <si>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</si>
  <si>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</si>
  <si>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</si>
  <si>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</si>
  <si>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</si>
  <si>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</si>
  <si>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</si>
  <si>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</si>
  <si>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</si>
  <si>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</si>
  <si>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</si>
  <si>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</si>
  <si>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</si>
  <si>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</si>
  <si>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</si>
  <si>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</si>
  <si>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</si>
  <si>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</si>
  <si>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</si>
  <si>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</si>
  <si>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</si>
  <si>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</si>
  <si>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</si>
  <si>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</si>
  <si>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</si>
  <si>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</si>
  <si>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</si>
  <si>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</si>
  <si>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</si>
  <si>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</si>
  <si>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</si>
  <si>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</si>
  <si>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</si>
  <si>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</si>
  <si>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</si>
  <si>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</si>
  <si>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</si>
  <si>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</si>
  <si>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</si>
  <si>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</si>
  <si>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</si>
  <si>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</si>
  <si>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</si>
  <si>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</si>
  <si>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</si>
  <si>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</si>
  <si>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</si>
  <si>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</si>
  <si>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</si>
  <si>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</si>
  <si>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</si>
  <si>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</si>
  <si>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</si>
  <si>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</si>
  <si>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</si>
  <si>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</si>
  <si>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</si>
  <si>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</si>
  <si>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</si>
  <si>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</si>
  <si>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</si>
  <si>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</si>
  <si>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</si>
  <si>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</si>
  <si>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</si>
  <si>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</si>
  <si>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</si>
  <si>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</si>
  <si>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</si>
  <si>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</si>
  <si>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</si>
  <si>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</si>
  <si>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</si>
  <si>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</si>
  <si>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</si>
  <si>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</si>
  <si>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</si>
  <si>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</si>
  <si>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</si>
  <si>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</si>
  <si>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</si>
  <si>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</si>
  <si>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</si>
  <si>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</si>
  <si>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</si>
  <si>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</si>
  <si>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</si>
  <si>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</si>
  <si>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</si>
  <si>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</si>
  <si>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</si>
  <si>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</si>
  <si>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</si>
  <si>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</si>
  <si>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</si>
  <si>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</si>
  <si>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</si>
  <si>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</si>
  <si>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</si>
  <si>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</si>
  <si>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</si>
  <si>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</si>
  <si>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</si>
  <si>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</si>
  <si>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</si>
  <si>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</si>
  <si>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</si>
  <si>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</si>
  <si>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</si>
  <si>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</si>
  <si>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</si>
  <si>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</si>
  <si>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</si>
  <si>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</si>
  <si>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</si>
  <si>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</si>
  <si>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</si>
  <si>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</si>
  <si>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</si>
  <si>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</si>
  <si>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</si>
  <si>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</si>
  <si>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</si>
  <si>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</si>
  <si>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</si>
  <si>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</si>
  <si>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</si>
  <si>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</si>
  <si>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</si>
  <si>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</si>
  <si>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</si>
  <si>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</si>
  <si>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</si>
  <si>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</si>
  <si>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</si>
  <si>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</si>
  <si>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</si>
  <si>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</si>
  <si>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</si>
  <si>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</si>
  <si>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</si>
  <si>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</si>
  <si>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</si>
  <si>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</si>
  <si>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</si>
  <si>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</si>
  <si>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</si>
  <si>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</si>
  <si>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</si>
  <si>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</si>
  <si>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</si>
  <si>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</si>
  <si>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</si>
  <si>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</si>
  <si>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</si>
  <si>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</si>
  <si>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</si>
  <si>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</si>
  <si>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</si>
  <si>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</si>
  <si>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</si>
  <si>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</si>
  <si>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</si>
  <si>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</si>
  <si>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</si>
  <si>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</si>
  <si>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</si>
  <si>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</si>
  <si>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</si>
  <si>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</si>
  <si>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</si>
  <si>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</si>
  <si>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</si>
  <si>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</si>
  <si>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</si>
  <si>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</si>
  <si>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</si>
  <si>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</si>
  <si>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</si>
  <si>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</si>
  <si>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</si>
  <si>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</si>
  <si>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</si>
  <si>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</si>
  <si>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</si>
  <si>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</si>
  <si>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</si>
  <si>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</si>
  <si>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</si>
  <si>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</si>
  <si>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</si>
  <si>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</si>
  <si>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</si>
  <si>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</si>
  <si>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</si>
  <si>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</si>
  <si>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</si>
  <si>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</si>
  <si>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</si>
  <si>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</si>
  <si>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</si>
  <si>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</si>
  <si>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</si>
  <si>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</si>
  <si>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</si>
  <si>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</si>
  <si>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</si>
  <si>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</si>
  <si>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</si>
  <si>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</si>
  <si>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</si>
  <si>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</si>
  <si>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</si>
  <si>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</si>
  <si>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</si>
  <si>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</si>
  <si>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</si>
  <si>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</si>
  <si>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</si>
  <si>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</si>
  <si>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</si>
  <si>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</si>
  <si>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</si>
  <si>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</si>
  <si>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</si>
  <si>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</si>
  <si>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</si>
  <si>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</si>
  <si>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</si>
  <si>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</si>
  <si>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</si>
  <si>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</si>
  <si>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</si>
  <si>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</si>
  <si>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</si>
  <si>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</si>
  <si>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</si>
  <si>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</si>
  <si>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</si>
  <si>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</si>
  <si>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</si>
  <si>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</si>
  <si>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</si>
  <si>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</si>
  <si>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</si>
  <si>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</si>
  <si>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</si>
  <si>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</si>
  <si>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</si>
  <si>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</si>
  <si>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</si>
  <si>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</si>
  <si>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</si>
  <si>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</si>
  <si>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</si>
  <si>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</si>
  <si>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</si>
  <si>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</si>
  <si>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</si>
  <si>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</si>
  <si>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</si>
  <si>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</si>
  <si>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</si>
  <si>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</si>
  <si>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</si>
  <si>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</si>
  <si>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</si>
  <si>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</si>
  <si>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</si>
  <si>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</si>
  <si>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</si>
  <si>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</si>
  <si>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</si>
  <si>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</si>
  <si>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</si>
  <si>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</si>
  <si>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</si>
  <si>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</si>
  <si>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</si>
  <si>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</si>
  <si>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</si>
  <si>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</si>
  <si>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</si>
  <si>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</si>
  <si>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</si>
  <si>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</si>
  <si>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</si>
  <si>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</si>
  <si>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</si>
  <si>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</si>
  <si>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</si>
  <si>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</si>
  <si>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</si>
  <si>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</si>
  <si>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</si>
  <si>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</si>
  <si>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</si>
  <si>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</si>
  <si>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</si>
  <si>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</si>
  <si>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</si>
  <si>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</si>
  <si>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</si>
  <si>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</si>
  <si>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</si>
  <si>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</si>
  <si>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</si>
  <si>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</si>
  <si>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</si>
  <si>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</si>
  <si>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</si>
  <si>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</si>
  <si>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</si>
  <si>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</si>
  <si>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</si>
  <si>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</si>
  <si>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</si>
  <si>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</si>
  <si>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</si>
  <si>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</si>
  <si>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</si>
  <si>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</si>
  <si>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</si>
  <si>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</si>
  <si>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</si>
  <si>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</si>
  <si>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</si>
  <si>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</si>
  <si>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</si>
  <si>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</si>
  <si>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</si>
  <si>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</si>
  <si>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</si>
  <si>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</si>
  <si>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</si>
  <si>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</si>
  <si>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</si>
  <si>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</si>
  <si>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</si>
  <si>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</si>
  <si>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</si>
  <si>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</si>
  <si>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</si>
  <si>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</si>
  <si>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</si>
  <si>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</si>
  <si>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</si>
  <si>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</si>
  <si>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</si>
  <si>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</si>
  <si>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</si>
  <si>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</si>
  <si>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</si>
  <si>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</si>
  <si>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</si>
  <si>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</si>
  <si>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</si>
  <si>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</si>
  <si>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</si>
  <si>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</si>
  <si>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</si>
  <si>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</si>
  <si>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</si>
  <si>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</si>
  <si>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</si>
  <si>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</si>
  <si>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</si>
  <si>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</si>
  <si>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</si>
  <si>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</si>
  <si>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</si>
  <si>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</si>
  <si>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</si>
  <si>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</si>
  <si>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</si>
  <si>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</si>
  <si>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</si>
  <si>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</si>
  <si>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</si>
  <si>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</si>
  <si>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</si>
  <si>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</si>
  <si>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</si>
  <si>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</si>
  <si>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</si>
  <si>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</si>
  <si>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</si>
  <si>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</si>
  <si>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</si>
  <si>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</si>
  <si>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</si>
  <si>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</si>
  <si>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</si>
  <si>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</si>
  <si>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</si>
  <si>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</si>
  <si>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</si>
  <si>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</si>
  <si>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</si>
  <si>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</si>
  <si>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</si>
  <si>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</si>
  <si>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</si>
  <si>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</si>
  <si>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</si>
  <si>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</si>
  <si>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</si>
  <si>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</si>
  <si>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</si>
  <si>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</si>
  <si>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</si>
  <si>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</si>
  <si>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</si>
  <si>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</si>
  <si>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</si>
  <si>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</si>
  <si>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</si>
  <si>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</si>
  <si>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</si>
  <si>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</si>
  <si>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</si>
  <si>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</si>
  <si>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</si>
  <si>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</si>
  <si>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</si>
  <si>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</si>
  <si>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</si>
  <si>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</si>
  <si>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</si>
  <si>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</si>
  <si>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</si>
  <si>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</si>
  <si>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</si>
  <si>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</si>
  <si>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</si>
  <si>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</si>
  <si>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</si>
  <si>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</si>
  <si>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</si>
  <si>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</si>
  <si>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</si>
  <si>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</si>
  <si>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</si>
  <si>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</si>
  <si>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</si>
  <si>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</si>
  <si>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</si>
  <si>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</si>
  <si>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</si>
  <si>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</si>
  <si>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</si>
  <si>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</si>
  <si>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</si>
  <si>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</si>
  <si>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</si>
  <si>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</si>
  <si>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</si>
  <si>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</si>
  <si>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</si>
  <si>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</si>
  <si>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</si>
  <si>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</si>
  <si>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</si>
  <si>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</si>
  <si>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</si>
  <si>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</si>
  <si>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</si>
  <si>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</si>
  <si>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</si>
  <si>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</si>
  <si>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</si>
  <si>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</si>
  <si>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</si>
  <si>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</si>
  <si>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</si>
  <si>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</si>
  <si>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</si>
  <si>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</si>
  <si>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</si>
  <si>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</si>
  <si>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</si>
  <si>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</si>
  <si>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</si>
  <si>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</si>
  <si>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</si>
  <si>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</si>
  <si>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</si>
  <si>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</si>
  <si>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</si>
  <si>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</si>
  <si>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</si>
  <si>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</si>
  <si>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</si>
  <si>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</si>
  <si>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</si>
  <si>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</si>
  <si>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</si>
  <si>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</si>
  <si>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</si>
  <si>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</si>
  <si>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</si>
  <si>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</si>
  <si>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</si>
  <si>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</si>
  <si>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</si>
  <si>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</si>
  <si>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</si>
  <si>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</si>
  <si>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</si>
  <si>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</si>
  <si>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</si>
  <si>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</si>
  <si>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</si>
  <si>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</si>
  <si>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</si>
  <si>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</si>
  <si>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</si>
  <si>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</si>
  <si>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</si>
  <si>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</si>
  <si>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</si>
  <si>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</si>
  <si>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</si>
  <si>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</si>
  <si>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</si>
  <si>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</si>
  <si>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</si>
  <si>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</si>
  <si>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</si>
  <si>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</si>
  <si>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</si>
  <si>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</si>
  <si>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</si>
  <si>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</si>
  <si>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</si>
  <si>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</si>
  <si>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</si>
  <si>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</si>
  <si>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</si>
  <si>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</si>
  <si>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</si>
  <si>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</si>
  <si>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</si>
  <si>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</si>
  <si>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</si>
  <si>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</si>
  <si>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</si>
  <si>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</si>
  <si>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</si>
  <si>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</si>
  <si>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</si>
  <si>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</si>
  <si>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</si>
  <si>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</si>
  <si>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</si>
  <si>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</si>
  <si>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</si>
  <si>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</si>
  <si>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</si>
  <si>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</si>
  <si>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</si>
  <si>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</si>
  <si>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</si>
  <si>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</si>
  <si>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</si>
  <si>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</si>
  <si>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</si>
  <si>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</si>
  <si>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</si>
  <si>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</si>
  <si>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</si>
  <si>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</si>
  <si>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</si>
  <si>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</si>
  <si>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</si>
  <si>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</si>
  <si>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</si>
  <si>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</si>
  <si>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</si>
  <si>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</si>
  <si>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</si>
  <si>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</si>
  <si>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</si>
  <si>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</si>
  <si>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</si>
  <si>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</si>
  <si>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</si>
  <si>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</si>
  <si>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</si>
  <si>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</si>
  <si>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</si>
  <si>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</si>
  <si>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</si>
  <si>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</si>
  <si>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</si>
  <si>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</si>
  <si>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</si>
  <si>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</si>
  <si>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</si>
  <si>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</si>
  <si>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</si>
  <si>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</si>
  <si>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</si>
  <si>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</si>
  <si>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</si>
  <si>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</si>
  <si>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</si>
  <si>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</si>
  <si>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</si>
  <si>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</si>
  <si>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</si>
  <si>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</si>
  <si>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</si>
  <si>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</si>
  <si>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</si>
  <si>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</si>
  <si>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</si>
  <si>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</si>
  <si>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</si>
  <si>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</si>
  <si>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</si>
  <si>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</si>
  <si>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</si>
  <si>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</si>
  <si>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</si>
  <si>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</si>
  <si>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</si>
  <si>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</si>
  <si>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</si>
  <si>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</si>
  <si>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</si>
  <si>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</si>
  <si>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</si>
  <si>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</si>
  <si>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</si>
  <si>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</si>
  <si>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</si>
  <si>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</si>
  <si>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</si>
  <si>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</si>
  <si>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</si>
  <si>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</si>
  <si>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</si>
  <si>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</si>
  <si>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</si>
  <si>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</si>
  <si>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</si>
  <si>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</si>
  <si>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</si>
  <si>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</si>
  <si>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</si>
  <si>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</si>
  <si>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</si>
  <si>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</si>
  <si>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</si>
  <si>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</si>
  <si>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</si>
  <si>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</si>
  <si>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</si>
  <si>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</si>
  <si>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</si>
  <si>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</si>
  <si>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</si>
  <si>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</si>
  <si>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</si>
  <si>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</si>
  <si>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</si>
  <si>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</si>
  <si>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</si>
  <si>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</si>
  <si>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</si>
  <si>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</si>
  <si>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</si>
  <si>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</si>
  <si>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</si>
  <si>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</si>
  <si>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</si>
  <si>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</si>
  <si>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</si>
  <si>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</si>
  <si>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</si>
  <si>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</si>
  <si>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</si>
  <si>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</si>
  <si>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</si>
  <si>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</si>
  <si>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</si>
  <si>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</si>
  <si>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</si>
  <si>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</si>
  <si>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</si>
  <si>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</si>
  <si>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</si>
  <si>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</si>
  <si>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</si>
  <si>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</si>
  <si>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</si>
  <si>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</si>
  <si>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</si>
  <si>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</si>
  <si>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</si>
  <si>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</si>
  <si>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</si>
  <si>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</si>
  <si>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</si>
  <si>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</si>
  <si>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</si>
  <si>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</si>
  <si>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</si>
  <si>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</si>
  <si>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</si>
  <si>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</si>
  <si>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</si>
  <si>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</si>
  <si>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</si>
  <si>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</si>
  <si>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</si>
  <si>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</si>
  <si>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</si>
  <si>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</si>
  <si>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</si>
  <si>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</si>
  <si>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</si>
  <si>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</si>
  <si>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</si>
  <si>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</si>
  <si>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</si>
  <si>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</si>
  <si>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</si>
  <si>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</si>
  <si>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</si>
  <si>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</si>
  <si>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</si>
  <si>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</si>
  <si>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</si>
  <si>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</si>
  <si>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</si>
  <si>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</si>
  <si>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</si>
  <si>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</si>
  <si>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</si>
  <si>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</si>
  <si>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</si>
  <si>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</si>
  <si>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</si>
  <si>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</si>
  <si>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</si>
  <si>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</si>
  <si>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</si>
  <si>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</si>
  <si>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</si>
  <si>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</si>
  <si>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</si>
  <si>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</si>
  <si>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</si>
  <si>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</si>
  <si>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</si>
  <si>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</si>
  <si>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</si>
  <si>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</si>
  <si>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</si>
  <si>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</si>
  <si>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</si>
  <si>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</si>
  <si>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</si>
  <si>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</si>
  <si>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</si>
  <si>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</si>
  <si>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</si>
  <si>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</si>
  <si>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</si>
  <si>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</si>
  <si>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</si>
  <si>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</si>
  <si>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</si>
  <si>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</si>
  <si>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</si>
  <si>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</si>
  <si>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</si>
  <si>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</si>
  <si>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</si>
  <si>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</si>
  <si>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</si>
  <si>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</si>
  <si>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</si>
  <si>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</si>
  <si>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</si>
  <si>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</si>
  <si>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</si>
  <si>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</si>
  <si>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</si>
  <si>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</si>
  <si>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</si>
  <si>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</si>
  <si>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</si>
  <si>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</si>
  <si>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</si>
  <si>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</si>
  <si>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</si>
  <si>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</si>
  <si>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</si>
  <si>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</si>
  <si>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</si>
  <si>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</si>
  <si>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</si>
  <si>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</si>
  <si>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</si>
  <si>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</si>
  <si>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</si>
  <si>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</si>
  <si>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</si>
  <si>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</si>
  <si>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</si>
  <si>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</si>
  <si>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</si>
  <si>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</si>
  <si>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</si>
  <si>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</si>
  <si>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</si>
  <si>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</si>
  <si>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</si>
  <si>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</si>
  <si>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</si>
  <si>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</si>
  <si>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</si>
  <si>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</si>
  <si>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</si>
  <si>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</si>
  <si>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</si>
  <si>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</si>
  <si>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</si>
  <si>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</si>
  <si>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</si>
  <si>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</si>
  <si>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</si>
  <si>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</si>
  <si>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</si>
  <si>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</si>
  <si>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</si>
  <si>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</si>
  <si>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</si>
  <si>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</si>
  <si>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</si>
  <si>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</si>
  <si>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</si>
  <si>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</si>
  <si>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</si>
  <si>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</si>
  <si>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</si>
  <si>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</si>
  <si>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</si>
  <si>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</si>
  <si>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</si>
  <si>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</si>
  <si>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</si>
  <si>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</si>
  <si>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</si>
  <si>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</si>
  <si>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</si>
  <si>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</si>
  <si>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</si>
  <si>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</si>
  <si>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</si>
  <si>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</si>
  <si>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</si>
  <si>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</si>
  <si>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</si>
  <si>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</si>
  <si>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</si>
  <si>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</si>
  <si>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</si>
  <si>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</si>
  <si>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</si>
  <si>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</si>
  <si>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</si>
  <si>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</si>
  <si>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</si>
  <si>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</si>
  <si>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</si>
  <si>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</si>
  <si>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</si>
  <si>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</si>
  <si>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</si>
  <si>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</si>
  <si>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</si>
  <si>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</si>
  <si>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</si>
  <si>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</si>
  <si>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</si>
  <si>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</si>
  <si>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</si>
  <si>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</si>
  <si>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</si>
  <si>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</si>
  <si>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</si>
  <si>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</si>
  <si>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</si>
  <si>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</si>
  <si>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</si>
  <si>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</si>
  <si>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</si>
  <si>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</si>
  <si>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</si>
  <si>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</si>
  <si>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</si>
  <si>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</si>
  <si>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</si>
  <si>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</si>
  <si>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</si>
  <si>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</si>
  <si>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</si>
  <si>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</si>
  <si>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</si>
  <si>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</si>
  <si>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</si>
  <si>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</si>
  <si>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</si>
  <si>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</si>
  <si>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</si>
  <si>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</si>
  <si>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</si>
  <si>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</si>
  <si>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</si>
  <si>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</si>
  <si>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</si>
  <si>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</si>
  <si>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</si>
  <si>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</si>
  <si>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</si>
  <si>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</si>
  <si>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</si>
  <si>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</si>
  <si>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</si>
  <si>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</si>
  <si>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</si>
  <si>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</si>
  <si>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</si>
  <si>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</si>
  <si>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</si>
  <si>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</si>
  <si>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</si>
  <si>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</si>
  <si>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</si>
  <si>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</si>
  <si>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</si>
  <si>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</si>
  <si>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</si>
  <si>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</si>
  <si>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</si>
  <si>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</si>
  <si>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</si>
  <si>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</si>
  <si>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</si>
  <si>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</si>
  <si>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</si>
  <si>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</si>
  <si>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</si>
  <si>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</si>
  <si>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</si>
  <si>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</si>
  <si>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</si>
  <si>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</si>
  <si>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</si>
  <si>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</si>
  <si>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</si>
  <si>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</si>
  <si>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</si>
  <si>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</si>
  <si>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</si>
  <si>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</si>
  <si>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</si>
  <si>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</si>
  <si>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</si>
  <si>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</si>
  <si>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</si>
  <si>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</si>
  <si>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</si>
  <si>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</si>
  <si>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</si>
  <si>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</si>
  <si>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</si>
  <si>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</si>
  <si>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</si>
  <si>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</si>
  <si>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</si>
  <si>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</si>
  <si>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</si>
  <si>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</si>
  <si>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</si>
  <si>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</si>
  <si>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</si>
  <si>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</si>
  <si>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</si>
  <si>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</si>
  <si>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</si>
  <si>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</si>
  <si>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</si>
  <si>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</si>
  <si>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</si>
  <si>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</si>
  <si>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</si>
  <si>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</si>
  <si>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</si>
  <si>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</si>
  <si>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</si>
  <si>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</si>
  <si>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</si>
  <si>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</si>
  <si>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</si>
  <si>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</si>
  <si>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</si>
  <si>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</si>
  <si>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</si>
  <si>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</si>
  <si>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</si>
  <si>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</si>
  <si>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</si>
  <si>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</si>
  <si>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</si>
  <si>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</si>
  <si>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</si>
  <si>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</si>
  <si>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</si>
  <si>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</si>
  <si>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</si>
  <si>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</si>
  <si>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</si>
  <si>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</si>
  <si>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</si>
  <si>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</si>
  <si>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</si>
  <si>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</si>
  <si>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</si>
  <si>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</si>
  <si>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</si>
  <si>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</si>
  <si>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</si>
  <si>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</si>
  <si>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</si>
  <si>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</si>
  <si>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</si>
  <si>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</si>
  <si>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</si>
  <si>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</si>
  <si>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</si>
  <si>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</si>
  <si>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</si>
  <si>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</si>
  <si>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</si>
  <si>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</si>
  <si>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</si>
  <si>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</si>
  <si>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</si>
  <si>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</si>
  <si>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</si>
  <si>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</si>
  <si>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</si>
  <si>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</si>
  <si>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</si>
  <si>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</si>
  <si>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</si>
  <si>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</si>
  <si>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</si>
  <si>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</si>
  <si>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</si>
  <si>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</si>
  <si>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</si>
  <si>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</si>
  <si>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</si>
  <si>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</si>
  <si>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</si>
  <si>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</si>
  <si>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</si>
  <si>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</si>
  <si>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</si>
  <si>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</si>
  <si>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</si>
  <si>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</si>
  <si>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</si>
  <si>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</si>
  <si>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</si>
  <si>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</si>
  <si>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</si>
  <si>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</si>
  <si>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</si>
  <si>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</si>
  <si>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</si>
  <si>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</si>
  <si>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</si>
  <si>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</si>
  <si>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</si>
  <si>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</si>
  <si>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</si>
  <si>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</si>
  <si>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</si>
  <si>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</si>
  <si>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</si>
  <si>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</si>
  <si>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</si>
  <si>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</si>
  <si>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</si>
  <si>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</si>
  <si>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</si>
  <si>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</si>
  <si>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</si>
  <si>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</si>
  <si>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</si>
  <si>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</si>
  <si>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</si>
  <si>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</si>
  <si>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</si>
  <si>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</si>
  <si>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</si>
  <si>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</si>
  <si>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</si>
  <si>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</si>
  <si>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</si>
  <si>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</si>
  <si>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</si>
  <si>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</si>
  <si>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</si>
  <si>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</si>
  <si>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</si>
  <si>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</si>
  <si>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</si>
  <si>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</si>
  <si>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</si>
  <si>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</si>
  <si>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</si>
  <si>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</si>
  <si>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</si>
  <si>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</si>
  <si>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</si>
  <si>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</si>
  <si>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</si>
  <si>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</si>
  <si>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</si>
  <si>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</si>
  <si>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</si>
  <si>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</si>
  <si>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</si>
  <si>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</si>
  <si>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</si>
  <si>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</si>
  <si>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</si>
  <si>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</si>
  <si>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</si>
  <si>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</si>
  <si>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</si>
  <si>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</si>
  <si>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</si>
  <si>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</si>
  <si>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</si>
  <si>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</si>
  <si>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</si>
  <si>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</si>
  <si>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</si>
  <si>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</si>
  <si>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</si>
  <si>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</si>
  <si>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</si>
  <si>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</si>
  <si>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</si>
  <si>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</si>
  <si>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</si>
  <si>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</si>
  <si>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</si>
  <si>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</si>
  <si>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</si>
  <si>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</si>
  <si>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</si>
  <si>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</si>
  <si>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</si>
  <si>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</si>
  <si>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</si>
  <si>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</si>
  <si>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</si>
  <si>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</si>
  <si>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</si>
  <si>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</si>
  <si>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</si>
  <si>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</si>
  <si>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</si>
  <si>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</si>
  <si>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</si>
  <si>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</si>
  <si>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</si>
  <si>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</si>
  <si>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</si>
  <si>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</si>
  <si>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</si>
  <si>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</si>
  <si>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</si>
  <si>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</si>
  <si>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</si>
  <si>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</si>
  <si>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</si>
  <si>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</si>
  <si>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</si>
  <si>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</si>
  <si>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</si>
  <si>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</si>
  <si>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</si>
  <si>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</si>
  <si>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</si>
  <si>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</si>
  <si>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</si>
  <si>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</si>
  <si>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</si>
  <si>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</si>
  <si>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</si>
  <si>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</si>
  <si>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</si>
  <si>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</si>
  <si>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</si>
  <si>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</si>
  <si>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</si>
  <si>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</si>
  <si>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</si>
  <si>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</si>
  <si>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</si>
  <si>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</si>
  <si>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</si>
  <si>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</si>
  <si>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</si>
  <si>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</si>
  <si>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</si>
  <si>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</si>
  <si>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</si>
  <si>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</si>
  <si>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</si>
  <si>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</si>
  <si>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</si>
  <si>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</si>
  <si>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</si>
  <si>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</si>
  <si>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</si>
  <si>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</si>
  <si>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</si>
  <si>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</si>
  <si>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</si>
  <si>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</si>
  <si>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</si>
  <si>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</si>
  <si>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</si>
  <si>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</si>
  <si>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</si>
  <si>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</si>
  <si>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</si>
  <si>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</si>
  <si>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</si>
  <si>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</si>
  <si>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</si>
  <si>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</si>
  <si>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</si>
  <si>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</si>
  <si>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</si>
  <si>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</si>
  <si>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</si>
  <si>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</si>
  <si>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</si>
  <si>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</si>
  <si>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</si>
  <si>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</si>
  <si>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</si>
  <si>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</si>
  <si>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</si>
  <si>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</si>
  <si>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</si>
  <si>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</si>
  <si>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</si>
  <si>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</si>
  <si>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</si>
  <si>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</si>
  <si>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</si>
  <si>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</si>
  <si>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</si>
  <si>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</si>
  <si>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</si>
  <si>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</si>
  <si>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</si>
  <si>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</si>
  <si>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</si>
  <si>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</si>
  <si>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</si>
  <si>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</si>
  <si>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</si>
  <si>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</si>
  <si>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</si>
  <si>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</si>
  <si>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</si>
  <si>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</si>
  <si>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</si>
  <si>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</si>
  <si>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</si>
  <si>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</si>
  <si>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</si>
  <si>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</si>
  <si>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</si>
  <si>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</si>
  <si>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</si>
  <si>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</si>
  <si>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</si>
  <si>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</si>
  <si>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</si>
  <si>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</si>
  <si>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</si>
  <si>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</si>
  <si>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</si>
  <si>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</si>
  <si>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</si>
  <si>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</si>
  <si>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</si>
  <si>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</si>
  <si>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</si>
  <si>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</si>
  <si>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</si>
  <si>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</si>
  <si>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</si>
  <si>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</si>
  <si>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</si>
  <si>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</si>
  <si>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</si>
  <si>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</si>
  <si>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</si>
  <si>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</si>
  <si>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</si>
  <si>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</si>
  <si>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</si>
  <si>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</si>
  <si>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</si>
  <si>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</si>
  <si>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</si>
  <si>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</si>
  <si>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</si>
  <si>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</si>
  <si>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</si>
  <si>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</si>
  <si>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</si>
  <si>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</si>
  <si>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</si>
  <si>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</si>
  <si>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</si>
  <si>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</si>
  <si>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</si>
  <si>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</si>
  <si>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</si>
  <si>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</si>
  <si>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</si>
  <si>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</si>
  <si>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</si>
  <si>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</si>
  <si>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</si>
  <si>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</si>
  <si>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</si>
  <si>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</si>
  <si>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</si>
  <si>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</si>
  <si>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</si>
  <si>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</si>
  <si>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</si>
  <si>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</si>
  <si>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</si>
  <si>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</si>
  <si>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</si>
  <si>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</si>
  <si>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</si>
  <si>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</si>
  <si>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</si>
  <si>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</si>
  <si>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</si>
  <si>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</si>
  <si>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</si>
  <si>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</si>
  <si>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</si>
  <si>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</si>
  <si>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</si>
  <si>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</si>
  <si>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</si>
  <si>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</si>
  <si>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</si>
  <si>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</si>
  <si>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</si>
  <si>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</si>
  <si>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</si>
  <si>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</si>
  <si>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</si>
  <si>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</si>
  <si>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</si>
  <si>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</si>
  <si>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</si>
  <si>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</si>
  <si>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</si>
  <si>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</si>
  <si>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</si>
  <si>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</si>
  <si>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</si>
  <si>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</si>
  <si>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</si>
  <si>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</si>
  <si>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</si>
  <si>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</si>
  <si>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</si>
  <si>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</si>
  <si>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</si>
  <si>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</si>
  <si>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</si>
  <si>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</si>
  <si>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</si>
  <si>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</si>
  <si>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</si>
  <si>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</si>
  <si>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</si>
  <si>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</si>
  <si>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</si>
  <si>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</si>
  <si>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</si>
  <si>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</si>
  <si>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</si>
  <si>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</si>
  <si>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</si>
  <si>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</si>
  <si>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</si>
  <si>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</si>
  <si>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</si>
  <si>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</si>
  <si>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</si>
  <si>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</si>
  <si>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</si>
  <si>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</si>
  <si>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</si>
  <si>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</si>
  <si>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</si>
  <si>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</si>
  <si>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</si>
  <si>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</si>
  <si>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</si>
  <si>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</si>
  <si>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</si>
  <si>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</si>
  <si>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</si>
  <si>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</si>
  <si>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</si>
  <si>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</si>
  <si>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</si>
  <si>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</si>
  <si>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</si>
  <si>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</si>
  <si>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</si>
  <si>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</si>
  <si>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</si>
  <si>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</si>
  <si>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</si>
  <si>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</si>
  <si>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</si>
  <si>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</si>
  <si>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</si>
  <si>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</si>
  <si>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</si>
  <si>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</si>
  <si>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</si>
  <si>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</si>
  <si>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</si>
  <si>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</si>
  <si>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</si>
  <si>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</si>
  <si>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</si>
  <si>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</si>
  <si>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</si>
  <si>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</si>
  <si>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</si>
  <si>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</si>
  <si>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</si>
  <si>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</si>
  <si>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</si>
  <si>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</si>
  <si>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</si>
  <si>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</si>
  <si>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</si>
  <si>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</si>
  <si>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</si>
  <si>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</si>
  <si>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</si>
  <si>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</si>
  <si>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</si>
  <si>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</si>
  <si>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</si>
  <si>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</si>
  <si>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</si>
  <si>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</si>
  <si>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</si>
  <si>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</si>
  <si>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</si>
  <si>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</si>
  <si>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</si>
  <si>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</si>
  <si>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</si>
  <si>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</si>
  <si>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</si>
  <si>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</si>
  <si>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</si>
  <si>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</si>
  <si>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</si>
  <si>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</si>
  <si>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</si>
  <si>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</si>
  <si>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</si>
  <si>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</si>
  <si>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</si>
  <si>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</si>
  <si>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</si>
  <si>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</si>
  <si>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</si>
  <si>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</si>
  <si>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</si>
  <si>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</si>
  <si>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</si>
  <si>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</si>
  <si>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</si>
  <si>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</si>
  <si>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</si>
  <si>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</si>
  <si>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</si>
  <si>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</si>
  <si>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</si>
  <si>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</si>
  <si>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</si>
  <si>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</si>
  <si>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</si>
  <si>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</si>
  <si>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</si>
  <si>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</si>
  <si>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</si>
  <si>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</si>
  <si>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</si>
  <si>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</si>
  <si>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</si>
  <si>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</si>
  <si>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</si>
  <si>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</si>
  <si>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</si>
  <si>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</si>
  <si>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</si>
  <si>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</si>
  <si>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</si>
  <si>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</si>
  <si>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</si>
  <si>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</si>
  <si>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</si>
  <si>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</si>
  <si>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</si>
  <si>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</si>
  <si>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</si>
  <si>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</si>
  <si>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</si>
  <si>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</si>
  <si>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</si>
  <si>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</si>
  <si>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</si>
  <si>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</si>
  <si>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</si>
  <si>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</si>
  <si>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</si>
  <si>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</si>
  <si>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</si>
  <si>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</si>
  <si>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</si>
  <si>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</si>
  <si>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</si>
  <si>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</si>
  <si>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</si>
  <si>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</si>
  <si>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</si>
  <si>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</si>
  <si>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</si>
  <si>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</si>
  <si>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</si>
  <si>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</si>
  <si>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</si>
  <si>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</si>
  <si>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</si>
  <si>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</si>
  <si>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</si>
  <si>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</si>
  <si>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</si>
  <si>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</si>
  <si>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</si>
  <si>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</si>
  <si>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</si>
  <si>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</si>
  <si>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</si>
  <si>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</si>
  <si>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</si>
  <si>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</si>
  <si>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</si>
  <si>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</si>
  <si>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</si>
  <si>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</si>
  <si>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</si>
  <si>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</si>
  <si>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</si>
  <si>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</si>
  <si>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</si>
  <si>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</si>
  <si>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</si>
  <si>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</si>
  <si>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</si>
  <si>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</si>
  <si>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</si>
  <si>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</si>
  <si>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</si>
  <si>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</si>
  <si>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</si>
  <si>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</si>
  <si>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</si>
  <si>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</si>
  <si>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</si>
  <si>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</si>
  <si>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</si>
  <si>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</si>
  <si>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</si>
  <si>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</si>
  <si>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</si>
  <si>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</si>
  <si>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</si>
  <si>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</si>
  <si>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</si>
  <si>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</si>
  <si>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</si>
  <si>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</si>
  <si>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</si>
  <si>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</si>
  <si>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</si>
  <si>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</si>
  <si>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</si>
  <si>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</si>
  <si>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</si>
  <si>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</si>
  <si>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</si>
  <si>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</si>
  <si>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</si>
  <si>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</si>
  <si>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</si>
  <si>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</si>
  <si>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</si>
  <si>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</si>
  <si>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</si>
  <si>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</si>
  <si>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</si>
  <si>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</si>
  <si>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</si>
  <si>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</si>
  <si>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</si>
  <si>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</si>
  <si>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</si>
  <si>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</si>
  <si>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</si>
  <si>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</si>
  <si>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</si>
  <si>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</si>
  <si>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</si>
  <si>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</si>
  <si>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</si>
  <si>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</si>
  <si>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</si>
  <si>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</si>
  <si>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</si>
  <si>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</si>
  <si>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</si>
  <si>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</si>
  <si>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</si>
  <si>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</si>
  <si>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</si>
  <si>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</si>
  <si>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</si>
  <si>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</si>
  <si>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</si>
  <si>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</si>
  <si>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</si>
  <si>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</si>
  <si>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</si>
  <si>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</si>
  <si>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</si>
  <si>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</si>
  <si>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</si>
  <si>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</si>
  <si>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</si>
  <si>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</si>
  <si>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</si>
  <si>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</si>
  <si>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</si>
  <si>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</si>
  <si>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</si>
  <si>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</si>
  <si>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</si>
  <si>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</si>
  <si>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</si>
  <si>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</si>
  <si>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</si>
  <si>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</si>
  <si>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</si>
  <si>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</si>
  <si>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</si>
  <si>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</si>
  <si>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</si>
  <si>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</si>
  <si>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</si>
  <si>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</si>
  <si>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</si>
  <si>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</si>
  <si>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</si>
  <si>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</si>
  <si>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</si>
  <si>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</si>
  <si>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</si>
  <si>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</si>
  <si>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</si>
  <si>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</si>
  <si>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</si>
  <si>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</si>
  <si>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</si>
  <si>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</si>
  <si>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</si>
  <si>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</si>
  <si>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</si>
  <si>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</si>
  <si>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</si>
  <si>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</si>
  <si>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</si>
  <si>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</si>
  <si>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</si>
  <si>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</si>
  <si>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</si>
  <si>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</si>
  <si>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</si>
  <si>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</si>
  <si>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</si>
  <si>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</si>
  <si>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</si>
  <si>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</si>
  <si>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</si>
  <si>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</si>
  <si>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</si>
  <si>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</si>
  <si>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</si>
  <si>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</si>
  <si>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</si>
  <si>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</si>
  <si>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</si>
  <si>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</si>
  <si>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</si>
  <si>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</si>
  <si>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</si>
  <si>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</si>
  <si>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</si>
  <si>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</si>
  <si>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</si>
  <si>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</si>
  <si>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</si>
  <si>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</si>
  <si>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</si>
  <si>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</si>
  <si>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</si>
  <si>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</si>
  <si>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</si>
  <si>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</si>
  <si>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</si>
  <si>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</si>
  <si>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</si>
  <si>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</si>
  <si>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</si>
  <si>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</si>
  <si>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</si>
  <si>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</si>
  <si>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</si>
  <si>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</si>
  <si>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</si>
  <si>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</si>
  <si>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</si>
  <si>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</si>
  <si>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</si>
  <si>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</si>
  <si>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</si>
  <si>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</si>
  <si>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</si>
  <si>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</si>
  <si>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</si>
  <si>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</si>
  <si>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</si>
  <si>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</si>
  <si>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</si>
  <si>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</si>
  <si>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</si>
  <si>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</si>
  <si>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</si>
  <si>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</si>
  <si>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</si>
  <si>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</si>
  <si>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</si>
  <si>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</si>
  <si>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</si>
  <si>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</si>
  <si>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</si>
  <si>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</si>
  <si>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</si>
  <si>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</si>
  <si>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</si>
  <si>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</si>
  <si>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</si>
  <si>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</si>
  <si>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</si>
  <si>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</si>
  <si>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</si>
  <si>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</si>
  <si>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</si>
  <si>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</si>
  <si>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</si>
  <si>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</si>
  <si>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</si>
  <si>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</si>
  <si>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</si>
  <si>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</si>
  <si>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</si>
  <si>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</si>
  <si>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</si>
  <si>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</si>
  <si>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</si>
  <si>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</si>
  <si>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</si>
  <si>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</si>
  <si>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</si>
  <si>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</si>
  <si>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</si>
  <si>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</si>
  <si>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</si>
  <si>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</si>
  <si>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</si>
  <si>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</si>
  <si>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</si>
  <si>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</si>
  <si>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</si>
  <si>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</si>
  <si>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</si>
  <si>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</si>
  <si>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</si>
  <si>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</si>
  <si>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</si>
  <si>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</si>
  <si>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</si>
  <si>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</si>
  <si>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</si>
  <si>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</si>
  <si>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</si>
  <si>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</si>
  <si>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</si>
  <si>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</si>
  <si>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</si>
  <si>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</si>
  <si>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</si>
  <si>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</si>
  <si>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</si>
  <si>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</si>
  <si>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</si>
  <si>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</si>
  <si>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</si>
  <si>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</si>
  <si>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</si>
  <si>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</si>
  <si>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</si>
  <si>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</si>
  <si>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</si>
  <si>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</si>
  <si>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</si>
  <si>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</si>
  <si>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</si>
  <si>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</si>
  <si>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</si>
  <si>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</si>
  <si>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</si>
  <si>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</si>
  <si>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</si>
  <si>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</si>
  <si>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</si>
  <si>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</si>
  <si>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</si>
  <si>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</si>
  <si>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</si>
  <si>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</si>
  <si>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</si>
  <si>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</si>
  <si>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</si>
  <si>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</si>
  <si>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</si>
  <si>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</si>
  <si>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</si>
  <si>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</si>
  <si>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</si>
  <si>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</si>
  <si>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</si>
  <si>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</si>
  <si>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</si>
  <si>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</si>
  <si>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</si>
  <si>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</si>
  <si>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</si>
  <si>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</si>
  <si>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</si>
  <si>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</si>
  <si>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</si>
  <si>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</si>
  <si>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</si>
  <si>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</si>
  <si>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</si>
  <si>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</si>
  <si>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</si>
  <si>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</si>
  <si>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</si>
  <si>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</si>
  <si>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</si>
  <si>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</si>
  <si>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</si>
  <si>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</si>
  <si>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</si>
  <si>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</si>
  <si>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</si>
  <si>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</si>
  <si>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</si>
  <si>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</si>
  <si>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</si>
  <si>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</si>
  <si>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</si>
  <si>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</si>
  <si>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</si>
  <si>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</si>
  <si>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</si>
  <si>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</si>
  <si>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</si>
  <si>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</si>
  <si>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</si>
  <si>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</si>
  <si>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</si>
  <si>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</si>
  <si>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</si>
  <si>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</si>
  <si>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</si>
  <si>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</si>
  <si>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</si>
  <si>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</si>
  <si>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</si>
  <si>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</si>
  <si>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</si>
  <si>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</si>
  <si>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</si>
  <si>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</si>
  <si>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</si>
  <si>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</si>
  <si>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</si>
  <si>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</si>
  <si>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</si>
  <si>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</si>
  <si>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</si>
  <si>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</si>
  <si>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</si>
  <si>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</si>
  <si>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</si>
  <si>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</si>
  <si>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</si>
  <si>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</si>
  <si>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</si>
  <si>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</si>
  <si>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</si>
  <si>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</si>
  <si>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</si>
  <si>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</si>
  <si>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</si>
  <si>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</si>
  <si>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</si>
  <si>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</si>
  <si>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</si>
  <si>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</si>
  <si>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</si>
  <si>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</si>
  <si>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</si>
  <si>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</si>
  <si>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</si>
  <si>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</si>
  <si>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</si>
  <si>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</si>
  <si>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</si>
  <si>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</si>
  <si>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</si>
  <si>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</si>
  <si>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</si>
  <si>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</si>
  <si>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</si>
  <si>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</si>
  <si>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</si>
  <si>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</si>
  <si>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</si>
  <si>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</si>
  <si>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</si>
  <si>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</si>
  <si>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</si>
  <si>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</si>
  <si>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</si>
  <si>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</si>
  <si>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</si>
  <si>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</si>
  <si>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</si>
  <si>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</si>
  <si>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</si>
  <si>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</si>
  <si>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</si>
  <si>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</si>
  <si>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</si>
  <si>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</si>
  <si>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</si>
  <si>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</si>
  <si>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</si>
  <si>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</si>
  <si>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</si>
  <si>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</si>
  <si>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</si>
  <si>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</si>
  <si>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</si>
  <si>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</si>
  <si>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</si>
  <si>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</si>
  <si>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</si>
  <si>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</si>
  <si>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</si>
  <si>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</si>
  <si>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</si>
  <si>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</si>
  <si>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</si>
  <si>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</si>
  <si>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</si>
  <si>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</si>
  <si>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</si>
  <si>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</si>
  <si>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</si>
  <si>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</si>
  <si>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</si>
  <si>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</si>
  <si>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</si>
  <si>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</si>
  <si>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</si>
  <si>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</si>
  <si>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</si>
  <si>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</si>
  <si>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</si>
  <si>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</si>
  <si>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</si>
  <si>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</si>
  <si>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</si>
  <si>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</si>
  <si>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</si>
  <si>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</si>
  <si>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</si>
  <si>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</si>
  <si>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</si>
  <si>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</si>
  <si>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</si>
  <si>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</si>
  <si>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</si>
  <si>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</si>
  <si>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</si>
  <si>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</si>
  <si>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</si>
  <si>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</si>
  <si>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</si>
  <si>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</si>
  <si>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</si>
  <si>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</si>
  <si>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</si>
  <si>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</si>
  <si>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</si>
  <si>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</si>
  <si>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</si>
  <si>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</si>
  <si>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</si>
  <si>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</si>
  <si>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</si>
  <si>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</si>
  <si>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</si>
  <si>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</si>
  <si>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</si>
  <si>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</si>
  <si>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</si>
  <si>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</si>
  <si>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</si>
  <si>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</si>
  <si>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</si>
  <si>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</si>
  <si>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</si>
  <si>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</si>
  <si>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</si>
  <si>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</si>
  <si>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</si>
  <si>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</si>
  <si>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</si>
  <si>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</si>
  <si>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</si>
  <si>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</si>
  <si>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</si>
  <si>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</si>
  <si>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</si>
  <si>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</si>
  <si>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</si>
  <si>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</si>
  <si>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</si>
  <si>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</si>
  <si>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</si>
  <si>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</si>
  <si>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</si>
  <si>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</si>
  <si>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</si>
  <si>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</si>
  <si>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</si>
  <si>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</si>
  <si>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</si>
  <si>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</si>
  <si>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</si>
  <si>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</si>
  <si>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</si>
  <si>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</si>
  <si>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</si>
  <si>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</si>
  <si>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</si>
  <si>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</si>
  <si>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</si>
  <si>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</si>
  <si>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</si>
  <si>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</si>
  <si>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</si>
  <si>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</si>
  <si>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</si>
  <si>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</si>
  <si>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</si>
  <si>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</si>
  <si>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</si>
  <si>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</si>
  <si>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</si>
  <si>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</si>
  <si>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</si>
  <si>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</si>
  <si>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</si>
  <si>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</si>
  <si>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</si>
  <si>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</si>
  <si>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</si>
  <si>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</si>
  <si>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</si>
  <si>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</si>
  <si>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</si>
  <si>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</si>
  <si>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</si>
  <si>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</si>
  <si>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</si>
  <si>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</si>
  <si>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</si>
  <si>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</si>
  <si>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</si>
  <si>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</si>
  <si>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</si>
  <si>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</si>
  <si>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</si>
  <si>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</si>
  <si>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</si>
  <si>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</si>
  <si>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</si>
  <si>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</si>
  <si>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</si>
  <si>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</si>
  <si>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</si>
  <si>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</si>
  <si>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</si>
  <si>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</si>
  <si>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</si>
  <si>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</si>
  <si>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</si>
  <si>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</si>
  <si>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</si>
  <si>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</si>
  <si>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</si>
  <si>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</si>
  <si>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</si>
  <si>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</si>
  <si>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</si>
  <si>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</si>
  <si>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</si>
  <si>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</si>
  <si>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</si>
  <si>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</si>
  <si>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</si>
  <si>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</si>
  <si>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</si>
  <si>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</si>
  <si>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</si>
  <si>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</si>
  <si>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</si>
  <si>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</si>
  <si>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</si>
  <si>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</si>
  <si>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</si>
  <si>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</si>
  <si>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</si>
  <si>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</si>
  <si>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</si>
  <si>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</si>
  <si>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</si>
  <si>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</si>
  <si>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</si>
  <si>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</si>
  <si>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</si>
  <si>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</si>
  <si>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</si>
  <si>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</si>
  <si>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</si>
  <si>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</si>
  <si>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</si>
  <si>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</si>
  <si>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</si>
  <si>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</si>
  <si>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</si>
  <si>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</si>
  <si>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</si>
  <si>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</si>
  <si>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</si>
  <si>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</si>
  <si>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</si>
  <si>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</si>
  <si>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</si>
  <si>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</si>
  <si>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</si>
  <si>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</si>
  <si>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</si>
  <si>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</si>
  <si>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</si>
  <si>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</si>
  <si>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</si>
  <si>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</si>
  <si>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</si>
  <si>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</si>
  <si>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</si>
  <si>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</si>
  <si>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</si>
  <si>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</si>
  <si>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</si>
  <si>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</si>
  <si>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</si>
  <si>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</si>
  <si>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</si>
  <si>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</si>
  <si>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</si>
  <si>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</si>
  <si>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</si>
  <si>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</si>
  <si>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</si>
  <si>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</si>
  <si>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</si>
  <si>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</si>
  <si>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</si>
  <si>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</si>
  <si>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</si>
  <si>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</si>
  <si>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</si>
  <si>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</si>
  <si>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</si>
  <si>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</si>
  <si>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</si>
  <si>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</si>
  <si>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</si>
  <si>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</si>
  <si>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</si>
  <si>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</si>
  <si>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</si>
  <si>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</si>
  <si>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</si>
  <si>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</si>
  <si>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</si>
  <si>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</si>
  <si>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</si>
  <si>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</si>
  <si>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</si>
  <si>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</si>
  <si>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</si>
  <si>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</si>
  <si>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</si>
  <si>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</si>
  <si>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</si>
  <si>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</si>
  <si>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</si>
  <si>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</si>
  <si>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</si>
  <si>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</si>
  <si>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</si>
  <si>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</si>
  <si>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</si>
  <si>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</si>
  <si>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</si>
  <si>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</si>
  <si>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</si>
  <si>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</si>
  <si>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</si>
  <si>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</si>
  <si>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</si>
  <si>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</si>
  <si>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</si>
  <si>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</si>
  <si>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</si>
  <si>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</si>
  <si>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</si>
  <si>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</si>
  <si>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</si>
  <si>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</si>
  <si>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</si>
  <si>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</si>
  <si>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</si>
  <si>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</si>
  <si>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</si>
  <si>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</si>
  <si>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</si>
  <si>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</si>
  <si>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</si>
  <si>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</si>
  <si>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</si>
  <si>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</si>
  <si>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</si>
  <si>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</si>
  <si>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</si>
  <si>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</si>
  <si>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</si>
  <si>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</si>
  <si>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</si>
  <si>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</si>
  <si>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</si>
  <si>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</si>
  <si>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</si>
  <si>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</si>
  <si>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</si>
  <si>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</si>
  <si>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</si>
  <si>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</si>
  <si>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</si>
  <si>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</si>
  <si>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</si>
  <si>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</si>
  <si>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</si>
  <si>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</si>
  <si>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</si>
  <si>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</si>
  <si>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</si>
  <si>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</si>
  <si>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</si>
  <si>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</si>
  <si>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</si>
  <si>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</si>
  <si>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</si>
  <si>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</si>
  <si>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</si>
  <si>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</si>
  <si>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</si>
  <si>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</si>
  <si>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</si>
  <si>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</si>
  <si>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</si>
  <si>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</si>
  <si>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</si>
  <si>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</si>
  <si>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</si>
  <si>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</si>
  <si>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</si>
  <si>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</si>
  <si>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</si>
  <si>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</si>
  <si>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</si>
  <si>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</si>
  <si>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</si>
  <si>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</si>
  <si>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</si>
  <si>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</si>
  <si>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</si>
  <si>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</si>
  <si>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</si>
  <si>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</si>
  <si>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</si>
  <si>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</si>
  <si>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</si>
  <si>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</si>
  <si>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</si>
  <si>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</si>
  <si>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</si>
  <si>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</si>
  <si>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</si>
  <si>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</si>
  <si>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</si>
  <si>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</si>
  <si>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</si>
  <si>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</si>
  <si>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</si>
  <si>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</si>
  <si>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</si>
  <si>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</si>
  <si>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</si>
  <si>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</si>
  <si>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</si>
  <si>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</si>
  <si>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</si>
  <si>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</si>
  <si>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</si>
  <si>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</si>
  <si>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</si>
  <si>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</si>
  <si>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</si>
  <si>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</si>
  <si>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</si>
  <si>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</si>
  <si>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</si>
  <si>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</si>
  <si>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</si>
  <si>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</si>
  <si>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</si>
  <si>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</si>
  <si>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</si>
  <si>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</si>
  <si>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</si>
  <si>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</si>
  <si>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</si>
  <si>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</si>
  <si>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</si>
  <si>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</si>
  <si>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</si>
  <si>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</si>
  <si>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</si>
  <si>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</si>
  <si>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</si>
  <si>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</si>
  <si>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</si>
  <si>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</si>
  <si>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</si>
  <si>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</si>
  <si>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</si>
  <si>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</si>
  <si>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</si>
  <si>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</si>
  <si>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</si>
  <si>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</si>
  <si>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</si>
  <si>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</si>
  <si>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</si>
  <si>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</si>
  <si>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</si>
  <si>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</si>
  <si>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</si>
  <si>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</si>
  <si>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</si>
  <si>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</si>
  <si>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</si>
  <si>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</si>
  <si>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</si>
  <si>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</si>
  <si>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</si>
  <si>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</si>
  <si>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</si>
  <si>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</si>
  <si>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</si>
  <si>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</si>
  <si>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</si>
  <si>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</si>
  <si>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</si>
  <si>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</si>
  <si>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</si>
  <si>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</si>
  <si>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</si>
  <si>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</si>
  <si>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</si>
  <si>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</si>
  <si>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</si>
  <si>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</si>
  <si>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</si>
  <si>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</si>
  <si>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</si>
  <si>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</si>
  <si>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</si>
  <si>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</si>
  <si>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</si>
  <si>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</si>
  <si>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</si>
  <si>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</si>
  <si>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</si>
  <si>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</si>
  <si>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</si>
  <si>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</si>
  <si>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</si>
  <si>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</si>
  <si>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</si>
  <si>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</si>
  <si>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</si>
  <si>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</si>
  <si>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</si>
  <si>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</si>
  <si>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</si>
  <si>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</si>
  <si>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</si>
  <si>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</si>
  <si>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</si>
  <si>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</si>
  <si>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</si>
  <si>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</si>
  <si>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</si>
  <si>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</si>
  <si>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</si>
  <si>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</si>
  <si>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</si>
  <si>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</si>
  <si>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</si>
  <si>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</si>
  <si>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</si>
  <si>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</si>
  <si>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</si>
  <si>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</si>
  <si>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</si>
  <si>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</si>
  <si>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</si>
  <si>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</si>
  <si>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</si>
  <si>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</si>
  <si>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</si>
  <si>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</si>
  <si>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</si>
  <si>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</si>
  <si>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</si>
  <si>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</si>
  <si>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</si>
  <si>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</si>
  <si>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</si>
  <si>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</si>
  <si>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</si>
  <si>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</si>
  <si>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</si>
  <si>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</si>
  <si>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</si>
  <si>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</si>
  <si>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</si>
  <si>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</si>
  <si>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</si>
  <si>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</si>
  <si>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</si>
  <si>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</si>
  <si>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</si>
  <si>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</si>
  <si>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</si>
  <si>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</si>
  <si>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</si>
  <si>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</si>
  <si>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</si>
  <si>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</si>
  <si>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</si>
  <si>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</si>
  <si>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</si>
  <si>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</si>
  <si>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</si>
  <si>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</si>
  <si>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</si>
  <si>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</si>
  <si>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</si>
  <si>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</si>
  <si>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</si>
  <si>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</si>
  <si>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</si>
  <si>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</si>
  <si>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</si>
  <si>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</si>
  <si>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</si>
  <si>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</si>
  <si>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</si>
  <si>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</si>
  <si>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</si>
  <si>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</si>
  <si>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</si>
  <si>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</si>
  <si>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</si>
  <si>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</si>
  <si>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</si>
  <si>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</si>
  <si>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</si>
  <si>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</si>
  <si>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</si>
  <si>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</si>
  <si>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</si>
  <si>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</si>
  <si>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</si>
  <si>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</si>
  <si>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</si>
  <si>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</si>
  <si>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</si>
  <si>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</si>
  <si>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</si>
  <si>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</si>
  <si>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</si>
  <si>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</si>
  <si>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</si>
  <si>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</si>
  <si>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</si>
  <si>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</si>
  <si>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</si>
  <si>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</si>
  <si>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</si>
  <si>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</si>
  <si>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</si>
  <si>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</si>
  <si>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</si>
  <si>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</si>
  <si>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</si>
  <si>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</si>
  <si>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</si>
  <si>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</si>
  <si>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</si>
  <si>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</si>
  <si>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</si>
  <si>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</si>
  <si>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</si>
  <si>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</si>
  <si>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</si>
  <si>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</si>
  <si>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</si>
  <si>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</si>
  <si>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</si>
  <si>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</si>
  <si>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</si>
  <si>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</si>
  <si>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</si>
  <si>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</si>
  <si>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</si>
  <si>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</si>
  <si>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</si>
  <si>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</si>
  <si>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</si>
  <si>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</si>
  <si>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</si>
  <si>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</si>
  <si>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</si>
  <si>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</si>
  <si>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</si>
  <si>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</si>
  <si>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</si>
  <si>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</si>
  <si>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</si>
  <si>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</si>
  <si>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</si>
  <si>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</si>
  <si>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</si>
  <si>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</si>
  <si>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</si>
  <si>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</si>
  <si>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</si>
  <si>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</si>
  <si>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</si>
  <si>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</si>
  <si>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</si>
  <si>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</si>
  <si>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</si>
  <si>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</si>
  <si>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</si>
  <si>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</si>
  <si>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</si>
  <si>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</si>
  <si>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</si>
  <si>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</si>
  <si>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</si>
  <si>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</si>
  <si>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</si>
  <si>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</si>
  <si>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</si>
  <si>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</si>
  <si>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</si>
  <si>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</si>
  <si>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</si>
  <si>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</si>
  <si>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</si>
  <si>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</si>
  <si>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</si>
  <si>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</si>
  <si>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</si>
  <si>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</si>
  <si>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</si>
  <si>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</si>
  <si>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</si>
  <si>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</si>
  <si>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</si>
  <si>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</si>
  <si>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</si>
  <si>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</si>
  <si>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</si>
  <si>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</si>
  <si>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</si>
  <si>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</si>
  <si>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</si>
  <si>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</si>
  <si>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</si>
  <si>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</si>
  <si>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</si>
  <si>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</si>
  <si>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</si>
  <si>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</si>
  <si>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</si>
  <si>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</si>
  <si>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</si>
  <si>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</si>
  <si>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</si>
  <si>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</si>
  <si>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</si>
  <si>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</si>
  <si>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</si>
  <si>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</si>
  <si>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</si>
  <si>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</si>
  <si>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</si>
  <si>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</si>
  <si>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</si>
  <si>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</si>
  <si>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</si>
  <si>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</si>
  <si>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</si>
  <si>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</si>
  <si>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</si>
  <si>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</si>
  <si>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</si>
  <si>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</si>
  <si>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</si>
  <si>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</si>
  <si>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</si>
  <si>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</si>
  <si>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</si>
  <si>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</si>
  <si>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</si>
  <si>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</si>
  <si>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</si>
  <si>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</si>
  <si>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</si>
  <si>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</si>
  <si>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</si>
  <si>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</si>
  <si>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</si>
  <si>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</si>
  <si>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</si>
  <si>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</si>
  <si>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</si>
  <si>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</si>
  <si>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</si>
  <si>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</si>
  <si>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</si>
  <si>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</si>
  <si>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</si>
  <si>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</si>
  <si>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</si>
  <si>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</si>
  <si>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</si>
  <si>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</si>
  <si>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</si>
  <si>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</si>
  <si>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</si>
  <si>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</si>
  <si>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</si>
  <si>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</si>
  <si>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</si>
  <si>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</si>
  <si>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</si>
  <si>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</si>
  <si>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</si>
  <si>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</si>
  <si>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</si>
  <si>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</si>
  <si>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</si>
  <si>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</si>
  <si>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</si>
  <si>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</si>
  <si>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</si>
  <si>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</si>
  <si>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</si>
  <si>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</si>
  <si>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</si>
  <si>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</si>
  <si>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</si>
  <si>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</si>
  <si>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</si>
  <si>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</si>
  <si>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</si>
  <si>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</si>
  <si>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</si>
  <si>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</si>
  <si>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</si>
  <si>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</si>
  <si>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</si>
  <si>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</si>
  <si>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</si>
  <si>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</si>
  <si>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</si>
  <si>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</si>
  <si>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</si>
  <si>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</si>
  <si>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</si>
  <si>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</si>
  <si>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</si>
  <si>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</si>
  <si>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</si>
  <si>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</si>
  <si>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</si>
  <si>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</si>
  <si>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</si>
  <si>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</si>
  <si>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</si>
  <si>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</si>
  <si>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</si>
  <si>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</si>
  <si>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</si>
  <si>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</si>
  <si>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</si>
  <si>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</si>
  <si>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</si>
  <si>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</si>
  <si>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</si>
  <si>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</si>
  <si>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</si>
  <si>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</si>
  <si>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</si>
  <si>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</si>
  <si>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</si>
  <si>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</si>
  <si>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</si>
  <si>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</si>
  <si>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</si>
  <si>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</si>
  <si>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</si>
  <si>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</si>
  <si>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</si>
  <si>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</si>
  <si>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</si>
  <si>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</si>
  <si>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</si>
  <si>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</si>
  <si>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</si>
  <si>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</si>
  <si>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</si>
  <si>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</si>
  <si>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</si>
  <si>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</si>
  <si>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</si>
  <si>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</si>
  <si>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</si>
  <si>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</si>
  <si>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</si>
  <si>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</si>
  <si>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</si>
  <si>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</si>
  <si>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</si>
  <si>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</si>
  <si>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</si>
  <si>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</si>
  <si>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</si>
  <si>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</si>
  <si>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</si>
  <si>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</si>
  <si>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</si>
  <si>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</si>
  <si>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</si>
  <si>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</si>
  <si>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</si>
  <si>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</si>
  <si>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</si>
  <si>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</si>
  <si>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</si>
  <si>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</si>
  <si>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</si>
  <si>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</si>
  <si>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</si>
  <si>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</si>
  <si>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</si>
  <si>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</si>
  <si>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</si>
  <si>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</si>
  <si>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</si>
  <si>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</si>
  <si>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</si>
  <si>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</si>
  <si>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</si>
  <si>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</si>
  <si>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</si>
  <si>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</si>
  <si>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</si>
  <si>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</si>
  <si>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</si>
  <si>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</si>
  <si>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</si>
  <si>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</si>
  <si>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</si>
  <si>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</si>
  <si>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</si>
  <si>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</si>
  <si>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</si>
  <si>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</si>
  <si>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</si>
  <si>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</si>
  <si>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</si>
  <si>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</si>
  <si>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</si>
  <si>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</si>
  <si>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</si>
  <si>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</si>
  <si>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</si>
  <si>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</si>
  <si>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</si>
  <si>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</si>
  <si>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</si>
  <si>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</si>
  <si>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</si>
  <si>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</si>
  <si>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</si>
  <si>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</si>
  <si>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</si>
  <si>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</si>
  <si>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</si>
  <si>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</si>
  <si>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</si>
  <si>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</si>
  <si>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</si>
  <si>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</si>
  <si>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</si>
  <si>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</si>
  <si>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</si>
  <si>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</si>
  <si>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</si>
  <si>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</si>
  <si>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</si>
  <si>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</si>
  <si>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</si>
  <si>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</si>
  <si>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</si>
  <si>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</si>
  <si>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</si>
  <si>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</si>
  <si>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</si>
  <si>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</si>
  <si>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</si>
  <si>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</si>
  <si>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</si>
  <si>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</si>
  <si>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</si>
  <si>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</si>
  <si>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</si>
  <si>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</si>
  <si>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</si>
  <si>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</si>
  <si>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</si>
  <si>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</si>
  <si>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</si>
  <si>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</si>
  <si>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</si>
  <si>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</si>
  <si>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</si>
  <si>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</si>
  <si>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</si>
  <si>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</si>
  <si>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</si>
  <si>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</si>
  <si>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</si>
  <si>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</si>
  <si>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</si>
  <si>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</si>
  <si>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</si>
  <si>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</si>
  <si>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</si>
  <si>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</si>
  <si>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</si>
  <si>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</si>
  <si>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</si>
  <si>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</si>
  <si>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</si>
  <si>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</si>
  <si>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</si>
  <si>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</si>
  <si>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</si>
  <si>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</si>
  <si>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</si>
  <si>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</si>
  <si>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</si>
  <si>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</si>
  <si>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</si>
  <si>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</si>
  <si>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</si>
  <si>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</si>
  <si>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</si>
  <si>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</si>
  <si>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</si>
  <si>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</si>
  <si>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</si>
  <si>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</si>
  <si>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</si>
  <si>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</si>
  <si>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</si>
  <si>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</si>
  <si>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</si>
  <si>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</si>
  <si>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</si>
  <si>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</si>
  <si>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</si>
  <si>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</si>
  <si>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</si>
  <si>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</si>
  <si>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</si>
  <si>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</si>
  <si>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</si>
  <si>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</si>
  <si>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</si>
  <si>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</si>
  <si>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</si>
  <si>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</si>
  <si>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</si>
  <si>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</si>
  <si>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</si>
  <si>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</si>
  <si>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</si>
  <si>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</si>
  <si>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</si>
  <si>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</si>
  <si>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</si>
  <si>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</si>
  <si>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</si>
  <si>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</si>
  <si>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</si>
  <si>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</si>
  <si>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</si>
  <si>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</si>
  <si>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</si>
  <si>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</si>
  <si>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</si>
  <si>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</si>
  <si>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</si>
  <si>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</si>
  <si>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</si>
  <si>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</si>
  <si>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</si>
  <si>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</si>
  <si>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</si>
  <si>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</si>
  <si>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</si>
  <si>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</si>
  <si>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</si>
  <si>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</si>
  <si>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</si>
  <si>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</si>
  <si>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</si>
  <si>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</si>
  <si>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</si>
  <si>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</si>
  <si>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</si>
  <si>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</si>
  <si>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</si>
  <si>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</si>
  <si>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</si>
  <si>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</si>
  <si>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</si>
  <si>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</si>
  <si>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</si>
  <si>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</si>
  <si>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</si>
  <si>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</si>
  <si>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</si>
  <si>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</si>
  <si>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</si>
  <si>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</si>
  <si>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</si>
  <si>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</si>
  <si>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</si>
  <si>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</si>
  <si>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</si>
  <si>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</si>
  <si>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</si>
  <si>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</si>
  <si>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</si>
  <si>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</si>
  <si>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</si>
  <si>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</si>
  <si>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</si>
  <si>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</si>
  <si>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</si>
  <si>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</si>
  <si>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</si>
  <si>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</si>
  <si>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</si>
  <si>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</si>
  <si>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</si>
  <si>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</si>
  <si>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</si>
  <si>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</si>
  <si>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</si>
  <si>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</si>
  <si>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</si>
  <si>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</si>
  <si>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</si>
  <si>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</si>
  <si>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</si>
  <si>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</si>
  <si>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</si>
  <si>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</si>
  <si>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</si>
  <si>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</si>
  <si>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</si>
  <si>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</si>
  <si>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</si>
  <si>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</si>
  <si>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</si>
  <si>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</si>
  <si>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</si>
  <si>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</si>
  <si>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</si>
  <si>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</si>
  <si>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</si>
  <si>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</si>
  <si>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</si>
  <si>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</si>
  <si>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</si>
  <si>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</si>
  <si>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</si>
  <si>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</si>
  <si>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</si>
  <si>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</si>
  <si>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</si>
  <si>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</si>
  <si>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</si>
  <si>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</si>
  <si>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</si>
  <si>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</si>
  <si>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</si>
  <si>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</si>
  <si>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</si>
  <si>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</si>
  <si>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</si>
  <si>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</si>
  <si>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</si>
  <si>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</si>
  <si>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</si>
  <si>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</si>
  <si>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</si>
  <si>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</si>
  <si>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</si>
  <si>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</si>
  <si>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</si>
  <si>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</si>
  <si>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</si>
  <si>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</si>
  <si>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</si>
  <si>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</si>
  <si>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</si>
  <si>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</si>
  <si>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</si>
  <si>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</si>
  <si>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</si>
  <si>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</si>
  <si>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</si>
  <si>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</si>
  <si>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</si>
  <si>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</si>
  <si>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</si>
  <si>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</si>
  <si>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</si>
  <si>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</si>
  <si>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</si>
  <si>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</si>
  <si>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</si>
  <si>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</si>
  <si>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</si>
  <si>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</si>
  <si>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</si>
  <si>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</si>
  <si>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</si>
  <si>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</si>
  <si>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</si>
  <si>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</si>
  <si>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</si>
  <si>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</si>
  <si>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</si>
  <si>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</si>
  <si>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</si>
  <si>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</si>
  <si>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</si>
  <si>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</si>
  <si>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</si>
  <si>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</si>
  <si>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</si>
  <si>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</si>
  <si>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</si>
  <si>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</si>
  <si>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</si>
  <si>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</si>
  <si>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</si>
  <si>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</si>
  <si>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</si>
  <si>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</si>
  <si>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</si>
  <si>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</si>
  <si>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</si>
  <si>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</si>
  <si>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</si>
  <si>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</si>
  <si>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</si>
  <si>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</si>
  <si>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</si>
  <si>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</si>
  <si>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</si>
  <si>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</si>
  <si>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</si>
  <si>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</si>
  <si>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</si>
  <si>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</si>
  <si>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</si>
  <si>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</si>
  <si>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</si>
  <si>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</si>
  <si>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</si>
  <si>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</si>
  <si>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</si>
  <si>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</si>
  <si>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</si>
  <si>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</si>
  <si>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</si>
  <si>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</si>
  <si>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</si>
  <si>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</si>
  <si>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</si>
  <si>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</si>
  <si>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</si>
  <si>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</si>
  <si>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</si>
  <si>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</si>
  <si>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</si>
  <si>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</si>
  <si>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</si>
  <si>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</si>
  <si>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</si>
  <si>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</si>
  <si>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</si>
  <si>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</si>
  <si>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</si>
  <si>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</si>
  <si>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</si>
  <si>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</si>
  <si>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</si>
  <si>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</si>
  <si>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</si>
  <si>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</si>
  <si>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</si>
  <si>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</si>
  <si>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</si>
  <si>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</si>
  <si>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</si>
  <si>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</si>
  <si>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</si>
  <si>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</si>
  <si>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</si>
  <si>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</si>
  <si>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</si>
  <si>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</si>
  <si>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</si>
  <si>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</si>
  <si>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</si>
  <si>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</si>
  <si>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</si>
  <si>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</si>
  <si>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</si>
  <si>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</si>
  <si>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</si>
  <si>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</si>
  <si>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</si>
  <si>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</si>
  <si>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</si>
  <si>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</si>
  <si>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</si>
  <si>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</si>
  <si>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</si>
  <si>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</si>
  <si>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</si>
  <si>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</si>
  <si>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</si>
  <si>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</si>
  <si>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</si>
  <si>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</si>
  <si>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</si>
  <si>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</si>
  <si>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</si>
  <si>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</si>
  <si>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</si>
  <si>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</si>
  <si>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</si>
  <si>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</si>
  <si>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</si>
  <si>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</si>
  <si>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</si>
  <si>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</si>
  <si>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</si>
  <si>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</si>
  <si>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</si>
  <si>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</si>
  <si>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</si>
  <si>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</si>
  <si>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</si>
  <si>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</si>
  <si>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</si>
  <si>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</si>
  <si>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</si>
  <si>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</si>
  <si>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</si>
  <si>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</si>
  <si>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</si>
  <si>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</si>
  <si>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</si>
  <si>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</si>
  <si>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</si>
  <si>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</si>
  <si>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</si>
  <si>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</si>
  <si>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</si>
  <si>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</si>
  <si>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</si>
  <si>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</si>
  <si>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</si>
  <si>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</si>
  <si>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</si>
  <si>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</si>
  <si>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</si>
  <si>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</si>
  <si>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</si>
  <si>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</si>
  <si>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</si>
  <si>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</si>
  <si>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</si>
  <si>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</si>
  <si>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</si>
  <si>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</si>
  <si>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</si>
  <si>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</si>
  <si>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</si>
  <si>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</si>
  <si>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</si>
  <si>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</si>
  <si>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</si>
  <si>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</si>
  <si>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</si>
  <si>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</si>
  <si>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</si>
  <si>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</si>
  <si>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</si>
  <si>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</si>
  <si>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</si>
  <si>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</si>
  <si>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</si>
  <si>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</si>
  <si>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</si>
  <si>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</si>
  <si>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</si>
  <si>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</si>
  <si>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</si>
  <si>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</si>
  <si>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</si>
  <si>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</si>
  <si>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</si>
  <si>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</si>
  <si>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</si>
  <si>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</si>
  <si>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</si>
  <si>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</si>
  <si>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</si>
  <si>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</si>
  <si>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</si>
  <si>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</si>
  <si>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</si>
  <si>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</si>
  <si>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</si>
  <si>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</si>
  <si>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</si>
  <si>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</si>
  <si>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</si>
  <si>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</si>
  <si>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</si>
  <si>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</si>
  <si>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</si>
  <si>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</si>
  <si>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</si>
  <si>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</si>
  <si>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</si>
  <si>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</si>
  <si>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</si>
  <si>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</si>
  <si>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</si>
  <si>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</si>
  <si>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</si>
  <si>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</si>
  <si>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</si>
  <si>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</si>
  <si>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</si>
  <si>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</si>
  <si>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</si>
  <si>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</si>
  <si>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</si>
  <si>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</si>
  <si>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</si>
  <si>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</si>
  <si>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</si>
  <si>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</si>
  <si>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</si>
  <si>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</si>
  <si>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</si>
  <si>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</si>
  <si>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</si>
  <si>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</si>
  <si>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</si>
  <si>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</si>
  <si>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</si>
  <si>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</si>
  <si>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</si>
  <si>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</si>
  <si>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</si>
  <si>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</si>
  <si>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</si>
  <si>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</si>
  <si>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</si>
  <si>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</si>
  <si>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</si>
  <si>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</si>
  <si>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</si>
  <si>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</si>
  <si>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</si>
  <si>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</si>
  <si>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</si>
  <si>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</si>
  <si>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</si>
  <si>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</si>
  <si>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</si>
  <si>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</si>
  <si>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</si>
  <si>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</si>
  <si>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</si>
  <si>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</si>
  <si>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</si>
  <si>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</si>
  <si>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</si>
  <si>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</si>
  <si>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</si>
  <si>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</si>
  <si>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</si>
  <si>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</si>
  <si>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</si>
  <si>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</si>
  <si>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</si>
  <si>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</si>
  <si>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</si>
  <si>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</si>
  <si>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</si>
  <si>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</si>
  <si>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</si>
  <si>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</si>
  <si>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</si>
  <si>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</si>
  <si>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</si>
  <si>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</si>
  <si>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</si>
  <si>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</si>
  <si>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</si>
  <si>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</si>
  <si>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</si>
  <si>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</si>
  <si>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</si>
  <si>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</si>
  <si>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</si>
  <si>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</si>
  <si>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</si>
  <si>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</si>
  <si>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</si>
  <si>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</si>
  <si>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</si>
  <si>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</si>
  <si>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</si>
  <si>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</si>
  <si>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</si>
  <si>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</si>
  <si>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</si>
  <si>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</si>
  <si>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</si>
  <si>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</si>
  <si>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</si>
  <si>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</si>
  <si>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</si>
  <si>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</si>
  <si>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</si>
  <si>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</si>
  <si>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</si>
  <si>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</si>
  <si>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</si>
  <si>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</si>
  <si>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</si>
  <si>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</si>
  <si>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</si>
  <si>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</si>
  <si>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</si>
  <si>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</si>
  <si>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</si>
  <si>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</si>
  <si>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</si>
  <si>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</si>
  <si>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</si>
  <si>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</si>
  <si>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</si>
  <si>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</si>
  <si>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</si>
  <si>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</si>
  <si>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</si>
  <si>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</si>
  <si>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</si>
  <si>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</si>
  <si>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</si>
  <si>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</si>
  <si>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</si>
  <si>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</si>
  <si>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</si>
  <si>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</si>
  <si>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</si>
  <si>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</si>
  <si>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</si>
  <si>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</si>
  <si>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</si>
  <si>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</si>
  <si>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</si>
  <si>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</si>
  <si>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</si>
  <si>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</si>
  <si>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</si>
  <si>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</si>
  <si>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</si>
  <si>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</si>
  <si>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</si>
  <si>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</si>
  <si>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</si>
  <si>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</si>
  <si>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</si>
  <si>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</si>
  <si>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</si>
  <si>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</si>
  <si>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</si>
  <si>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</si>
  <si>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</si>
  <si>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</si>
  <si>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</si>
  <si>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</si>
  <si>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</si>
  <si>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</si>
  <si>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</si>
  <si>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</si>
  <si>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</si>
  <si>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</si>
  <si>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</si>
  <si>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</si>
  <si>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</si>
  <si>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</si>
  <si>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</si>
  <si>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</si>
  <si>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</si>
  <si>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</si>
  <si>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</si>
  <si>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</si>
  <si>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</si>
  <si>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</si>
  <si>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</si>
  <si>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</si>
  <si>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</si>
  <si>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</si>
  <si>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</si>
  <si>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</si>
  <si>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</si>
  <si>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</si>
  <si>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</si>
  <si>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</si>
  <si>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</si>
  <si>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</si>
  <si>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</si>
  <si>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</si>
  <si>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</si>
  <si>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</si>
  <si>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</si>
  <si>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</si>
  <si>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</si>
  <si>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</si>
  <si>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</si>
  <si>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</si>
  <si>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</si>
  <si>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</si>
  <si>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</si>
  <si>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</si>
  <si>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</si>
  <si>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</si>
  <si>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</si>
  <si>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</si>
  <si>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</si>
  <si>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</si>
  <si>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</si>
  <si>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</si>
  <si>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</si>
  <si>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</si>
  <si>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</si>
  <si>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</si>
  <si>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</si>
  <si>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</si>
  <si>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</si>
  <si>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</si>
  <si>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</si>
  <si>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</si>
  <si>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</si>
  <si>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</si>
  <si>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</si>
  <si>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</si>
  <si>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</si>
  <si>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</si>
  <si>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</si>
  <si>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</si>
  <si>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</si>
  <si>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</si>
  <si>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</si>
  <si>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</si>
  <si>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</si>
  <si>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</si>
  <si>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</si>
  <si>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</si>
  <si>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</si>
  <si>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</si>
  <si>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</si>
  <si>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</si>
  <si>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</si>
  <si>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</si>
  <si>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</si>
  <si>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</si>
  <si>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</si>
  <si>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</si>
  <si>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</si>
  <si>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</si>
  <si>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</si>
  <si>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</si>
  <si>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</si>
  <si>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</si>
  <si>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</si>
  <si>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</si>
  <si>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</si>
  <si>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</si>
  <si>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</si>
  <si>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</si>
  <si>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</si>
  <si>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</si>
  <si>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</si>
  <si>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</si>
  <si>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</si>
  <si>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</si>
  <si>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</si>
  <si>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</si>
  <si>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</si>
  <si>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</si>
  <si>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</si>
  <si>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</si>
  <si>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</si>
  <si>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</si>
  <si>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</si>
  <si>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</si>
  <si>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</si>
  <si>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</si>
  <si>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</si>
  <si>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</si>
  <si>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</si>
  <si>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</si>
  <si>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</si>
  <si>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</si>
  <si>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</si>
  <si>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</si>
  <si>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</si>
  <si>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</si>
  <si>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</si>
  <si>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</si>
  <si>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</si>
  <si>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</si>
  <si>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</si>
  <si>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</si>
  <si>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</si>
  <si>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</si>
  <si>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</si>
  <si>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</si>
  <si>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</si>
  <si>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</si>
  <si>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</si>
  <si>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</si>
  <si>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</si>
  <si>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</si>
  <si>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</si>
  <si>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</si>
  <si>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</si>
  <si>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</si>
  <si>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</si>
  <si>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</si>
  <si>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</si>
  <si>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</si>
  <si>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</si>
  <si>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</si>
  <si>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</si>
  <si>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</si>
  <si>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</si>
  <si>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</si>
  <si>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</si>
  <si>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</si>
  <si>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</si>
  <si>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</si>
  <si>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</si>
  <si>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</si>
  <si>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</si>
  <si>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</si>
  <si>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</si>
  <si>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</si>
  <si>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</si>
  <si>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</si>
  <si>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</si>
  <si>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</si>
  <si>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</si>
  <si>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</si>
  <si>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</si>
  <si>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</si>
  <si>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</si>
  <si>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</si>
  <si>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</si>
  <si>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</si>
  <si>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</si>
  <si>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</si>
  <si>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</si>
  <si>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</si>
  <si>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</si>
  <si>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</si>
  <si>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</si>
  <si>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</si>
  <si>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</si>
  <si>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</si>
  <si>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</si>
  <si>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</si>
  <si>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</si>
  <si>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</si>
  <si>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</si>
  <si>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</si>
  <si>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</si>
  <si>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</si>
  <si>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</si>
  <si>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</si>
  <si>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</si>
  <si>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</si>
  <si>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</si>
  <si>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</si>
  <si>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</si>
  <si>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</si>
  <si>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</si>
  <si>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</si>
  <si>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</si>
  <si>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</si>
  <si>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</si>
  <si>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</si>
  <si>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</si>
  <si>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</si>
  <si>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</si>
  <si>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</si>
  <si>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</si>
  <si>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</si>
  <si>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</si>
  <si>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</si>
  <si>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</si>
  <si>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</si>
  <si>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</si>
  <si>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</si>
  <si>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</si>
  <si>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</si>
  <si>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</si>
  <si>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</si>
  <si>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</si>
  <si>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</si>
  <si>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</si>
  <si>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</si>
  <si>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</si>
  <si>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</si>
  <si>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</si>
  <si>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</si>
  <si>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</si>
  <si>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</si>
  <si>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</si>
  <si>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</si>
  <si>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</si>
  <si>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</si>
  <si>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</si>
  <si>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</si>
  <si>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</si>
  <si>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</si>
  <si>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</si>
  <si>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</si>
  <si>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</si>
  <si>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</si>
  <si>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</si>
  <si>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</si>
  <si>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</si>
  <si>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</si>
  <si>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</si>
  <si>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</si>
  <si>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</si>
  <si>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</si>
  <si>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</si>
  <si>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</si>
  <si>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</si>
  <si>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</si>
  <si>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</si>
  <si>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</si>
  <si>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</si>
  <si>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</si>
  <si>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</si>
  <si>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</si>
  <si>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</si>
  <si>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</si>
  <si>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</si>
  <si>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</si>
  <si>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</si>
  <si>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</si>
  <si>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</si>
  <si>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</si>
  <si>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</si>
  <si>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</si>
  <si>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</si>
  <si>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</si>
  <si>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</si>
  <si>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</si>
  <si>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</si>
  <si>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</si>
  <si>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</si>
  <si>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</si>
  <si>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</si>
  <si>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</si>
  <si>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</si>
  <si>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</si>
  <si>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</si>
  <si>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</si>
  <si>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</si>
  <si>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</si>
  <si>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</si>
  <si>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</si>
  <si>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</si>
  <si>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</si>
  <si>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</si>
  <si>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</si>
  <si>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</si>
  <si>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</si>
  <si>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</si>
  <si>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</si>
  <si>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</si>
  <si>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</si>
  <si>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</si>
  <si>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</si>
  <si>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</si>
  <si>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</si>
  <si>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</si>
  <si>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</si>
  <si>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</si>
  <si>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</si>
  <si>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</si>
  <si>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</si>
  <si>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</si>
  <si>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</si>
  <si>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</si>
  <si>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</si>
  <si>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</si>
  <si>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</si>
  <si>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</si>
  <si>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</si>
  <si>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</si>
  <si>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</si>
  <si>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</si>
  <si>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</si>
  <si>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</si>
  <si>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</si>
  <si>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</si>
  <si>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</si>
  <si>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</si>
  <si>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</si>
  <si>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</si>
  <si>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</si>
  <si>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</si>
  <si>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</si>
  <si>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</si>
  <si>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</si>
  <si>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</si>
  <si>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</si>
  <si>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</si>
  <si>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</si>
  <si>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</si>
  <si>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</si>
  <si>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</si>
  <si>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</si>
  <si>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</si>
  <si>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</si>
  <si>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</si>
  <si>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</si>
  <si>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</si>
  <si>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</si>
  <si>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</si>
  <si>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</si>
  <si>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</si>
  <si>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</si>
  <si>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</si>
  <si>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</si>
  <si>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</si>
  <si>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</si>
  <si>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</si>
  <si>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</si>
  <si>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</si>
  <si>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</si>
  <si>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</si>
  <si>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</si>
  <si>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</si>
  <si>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</si>
  <si>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</si>
  <si>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</si>
  <si>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</si>
  <si>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</si>
  <si>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</si>
  <si>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</si>
  <si>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</si>
  <si>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</si>
  <si>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</si>
  <si>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</si>
  <si>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</si>
  <si>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</si>
  <si>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</si>
  <si>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</si>
  <si>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</si>
  <si>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</si>
  <si>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</si>
  <si>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</si>
  <si>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</si>
  <si>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</si>
  <si>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</si>
  <si>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</si>
  <si>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</si>
  <si>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</si>
  <si>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</si>
  <si>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</si>
  <si>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</si>
  <si>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</si>
  <si>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</si>
  <si>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</si>
  <si>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</si>
  <si>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</si>
  <si>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</si>
  <si>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</si>
  <si>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</si>
  <si>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</si>
  <si>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</si>
  <si>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</si>
  <si>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</si>
  <si>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</si>
  <si>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</si>
  <si>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</si>
  <si>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</si>
  <si>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</si>
  <si>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</si>
  <si>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</si>
  <si>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</si>
  <si>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</si>
  <si>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</si>
  <si>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</si>
  <si>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</si>
  <si>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</si>
  <si>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</si>
  <si>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</si>
  <si>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</si>
  <si>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</si>
  <si>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</si>
  <si>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</si>
  <si>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</si>
  <si>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</si>
  <si>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</si>
  <si>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</si>
  <si>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</si>
  <si>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</si>
  <si>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</si>
  <si>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</si>
  <si>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</si>
  <si>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</si>
  <si>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</si>
  <si>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</si>
  <si>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</si>
  <si>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</si>
  <si>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</si>
  <si>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</si>
  <si>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</si>
  <si>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</si>
  <si>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</si>
  <si>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</si>
  <si>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</si>
  <si>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</si>
  <si>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</si>
  <si>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</si>
  <si>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</si>
  <si>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</si>
  <si>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</si>
  <si>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</si>
  <si>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</si>
  <si>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</si>
  <si>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</si>
  <si>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</si>
  <si>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</si>
  <si>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</si>
  <si>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</si>
  <si>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</si>
  <si>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</si>
  <si>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</si>
  <si>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</si>
  <si>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</si>
  <si>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</si>
  <si>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</si>
  <si>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</si>
  <si>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</si>
  <si>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</si>
  <si>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</si>
  <si>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</si>
  <si>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</si>
  <si>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</si>
  <si>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</si>
  <si>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</si>
  <si>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</si>
  <si>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</si>
  <si>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</si>
  <si>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</si>
  <si>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</si>
  <si>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</si>
  <si>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</si>
  <si>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</si>
  <si>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</si>
  <si>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</si>
  <si>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</si>
  <si>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</si>
  <si>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</si>
  <si>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</si>
  <si>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</si>
  <si>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</si>
  <si>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</si>
  <si>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</si>
  <si>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</si>
  <si>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</si>
  <si>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</si>
  <si>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</si>
  <si>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</si>
  <si>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</si>
  <si>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</si>
  <si>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</si>
  <si>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</si>
  <si>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</si>
  <si>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</si>
  <si>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</si>
  <si>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</si>
  <si>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</si>
  <si>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</si>
  <si>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</si>
  <si>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</si>
  <si>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</si>
  <si>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</si>
  <si>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</si>
  <si>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</si>
  <si>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</si>
  <si>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</si>
  <si>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</si>
  <si>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</si>
  <si>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</si>
  <si>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</si>
  <si>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</si>
  <si>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</si>
  <si>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</si>
  <si>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</si>
  <si>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</si>
  <si>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</si>
  <si>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</si>
  <si>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</si>
  <si>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</si>
  <si>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</si>
  <si>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</si>
  <si>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</si>
  <si>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</si>
  <si>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</si>
  <si>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</si>
  <si>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</si>
  <si>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</si>
  <si>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</si>
  <si>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</si>
  <si>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</si>
  <si>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</si>
  <si>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</si>
  <si>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</si>
  <si>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</si>
  <si>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</si>
  <si>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</si>
  <si>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</si>
  <si>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</si>
  <si>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</si>
  <si>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</si>
  <si>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</si>
  <si>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</si>
  <si>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</si>
  <si>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</si>
  <si>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</si>
  <si>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</si>
  <si>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</si>
  <si>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</si>
  <si>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</si>
  <si>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</si>
  <si>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</si>
  <si>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</si>
  <si>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</si>
  <si>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</si>
  <si>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</si>
  <si>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</si>
  <si>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</si>
  <si>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</si>
  <si>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</si>
  <si>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</si>
  <si>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</si>
  <si>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</si>
  <si>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</si>
  <si>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</si>
  <si>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</si>
  <si>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</si>
  <si>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</si>
  <si>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</si>
  <si>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</si>
  <si>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</si>
  <si>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</si>
  <si>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</si>
  <si>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</si>
  <si>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</si>
  <si>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</si>
  <si>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</si>
  <si>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</si>
  <si>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</si>
  <si>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</si>
  <si>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</si>
  <si>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</si>
  <si>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</si>
  <si>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</si>
  <si>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</si>
  <si>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</si>
  <si>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</si>
  <si>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</si>
  <si>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</si>
  <si>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</si>
  <si>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</si>
  <si>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</si>
  <si>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</si>
  <si>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</si>
  <si>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</si>
  <si>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</si>
  <si>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</si>
  <si>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</si>
  <si>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</si>
  <si>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</si>
  <si>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</si>
  <si>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</si>
  <si>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</si>
  <si>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</si>
  <si>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</si>
  <si>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</si>
  <si>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</si>
  <si>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</si>
  <si>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</si>
  <si>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</si>
  <si>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</si>
  <si>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</si>
  <si>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</si>
  <si>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</si>
  <si>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</si>
  <si>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</si>
  <si>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</si>
  <si>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</si>
  <si>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</si>
  <si>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</si>
  <si>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</si>
  <si>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</si>
  <si>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</si>
  <si>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</si>
  <si>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</si>
  <si>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</si>
  <si>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</si>
  <si>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</si>
  <si>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</si>
  <si>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</si>
  <si>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</si>
  <si>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</si>
  <si>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</si>
  <si>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</si>
  <si>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</si>
  <si>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</si>
  <si>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</si>
  <si>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</si>
  <si>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</si>
  <si>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</si>
  <si>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</si>
  <si>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</si>
  <si>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</si>
  <si>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</si>
  <si>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</si>
  <si>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</si>
  <si>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</si>
  <si>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</si>
  <si>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</si>
  <si>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</si>
  <si>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</si>
  <si>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</si>
  <si>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</si>
  <si>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</si>
  <si>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</si>
  <si>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</si>
  <si>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</si>
  <si>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</si>
  <si>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</si>
  <si>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</si>
  <si>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</si>
  <si>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</si>
  <si>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</si>
  <si>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</si>
  <si>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</si>
  <si>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</si>
  <si>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</si>
  <si>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</si>
  <si>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</si>
  <si>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</si>
  <si>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</si>
  <si>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</si>
  <si>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</si>
  <si>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</si>
  <si>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</si>
  <si>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</si>
  <si>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</si>
  <si>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</si>
  <si>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</si>
  <si>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</si>
  <si>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</si>
  <si>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</si>
  <si>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</si>
  <si>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</si>
  <si>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</si>
  <si>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</si>
  <si>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</si>
  <si>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</si>
  <si>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</si>
  <si>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</si>
  <si>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</si>
  <si>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</si>
  <si>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</si>
  <si>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</si>
  <si>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</si>
  <si>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</si>
  <si>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</si>
  <si>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</si>
  <si>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</si>
  <si>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</si>
  <si>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</si>
  <si>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</si>
  <si>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</si>
  <si>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</si>
  <si>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</si>
  <si>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</si>
  <si>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</si>
  <si>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</si>
  <si>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</si>
  <si>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</si>
  <si>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</si>
  <si>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</si>
  <si>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</si>
  <si>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</si>
  <si>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</si>
  <si>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</si>
  <si>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</si>
  <si>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</si>
  <si>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</si>
  <si>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</si>
  <si>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</si>
  <si>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</si>
  <si>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</si>
  <si>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</si>
  <si>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</si>
  <si>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</si>
  <si>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</si>
  <si>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</si>
  <si>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</si>
  <si>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</si>
  <si>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</si>
  <si>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</si>
  <si>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</si>
  <si>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</si>
  <si>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</si>
  <si>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</si>
  <si>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</si>
  <si>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</si>
  <si>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</si>
  <si>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</si>
  <si>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</si>
  <si>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</si>
  <si>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</si>
  <si>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</si>
  <si>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</si>
  <si>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</si>
  <si>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</si>
  <si>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</si>
  <si>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</si>
  <si>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</si>
  <si>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</si>
  <si>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</si>
  <si>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</si>
  <si>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</si>
  <si>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</si>
  <si>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</si>
  <si>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</si>
  <si>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</si>
  <si>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</si>
  <si>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</si>
  <si>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</si>
  <si>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</si>
  <si>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</si>
  <si>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</si>
  <si>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</si>
  <si>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</si>
  <si>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</si>
  <si>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</si>
  <si>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</si>
  <si>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</si>
  <si>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</si>
  <si>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</si>
  <si>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</si>
  <si>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</si>
  <si>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</si>
  <si>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</si>
  <si>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</si>
  <si>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</si>
  <si>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</si>
  <si>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</si>
  <si>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</si>
  <si>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</si>
  <si>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</si>
  <si>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</si>
  <si>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</si>
  <si>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</si>
  <si>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</si>
  <si>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</si>
  <si>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</si>
  <si>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</si>
  <si>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</si>
  <si>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</si>
  <si>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</si>
  <si>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</si>
  <si>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</si>
  <si>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</si>
  <si>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</si>
  <si>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</si>
  <si>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</si>
  <si>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</si>
  <si>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</si>
  <si>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</si>
  <si>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</si>
  <si>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</si>
  <si>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</si>
  <si>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</si>
  <si>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</si>
  <si>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</si>
  <si>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</si>
  <si>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</si>
  <si>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</si>
  <si>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</si>
  <si>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</si>
  <si>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</si>
  <si>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</si>
  <si>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</si>
  <si>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</si>
  <si>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</si>
  <si>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</si>
  <si>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</si>
  <si>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</si>
  <si>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</si>
  <si>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</si>
  <si>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</si>
  <si>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</si>
  <si>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</si>
  <si>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</si>
  <si>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</si>
  <si>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</si>
  <si>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</si>
  <si>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</si>
  <si>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</si>
  <si>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</si>
  <si>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</si>
  <si>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</si>
  <si>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</si>
  <si>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</si>
  <si>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</si>
  <si>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</si>
  <si>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</si>
  <si>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</si>
  <si>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</si>
  <si>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</si>
  <si>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</si>
  <si>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</si>
  <si>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</si>
  <si>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</si>
  <si>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</si>
  <si>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</si>
  <si>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</si>
  <si>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</si>
  <si>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</si>
  <si>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</si>
  <si>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</si>
  <si>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</si>
  <si>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</si>
  <si>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</si>
  <si>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</si>
  <si>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</si>
  <si>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</si>
  <si>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</si>
  <si>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</si>
  <si>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</si>
  <si>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</si>
  <si>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</si>
  <si>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</si>
  <si>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</si>
  <si>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</si>
  <si>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</si>
  <si>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</si>
  <si>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</si>
  <si>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</si>
  <si>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</si>
  <si>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</si>
  <si>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</si>
  <si>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</si>
  <si>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</si>
  <si>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</si>
  <si>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</si>
  <si>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</si>
  <si>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</si>
  <si>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</si>
  <si>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</si>
  <si>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</si>
  <si>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</si>
  <si>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</si>
  <si>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</si>
  <si>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</si>
  <si>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</si>
  <si>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</si>
  <si>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</si>
  <si>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</si>
  <si>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</si>
  <si>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</si>
  <si>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</si>
  <si>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</si>
  <si>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</si>
  <si>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</si>
  <si>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</si>
  <si>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</si>
  <si>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</si>
  <si>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</si>
  <si>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</si>
  <si>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</si>
  <si>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</si>
  <si>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</si>
  <si>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</si>
  <si>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</si>
  <si>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</si>
  <si>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</si>
  <si>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</si>
  <si>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</si>
  <si>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</si>
  <si>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</si>
  <si>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</si>
  <si>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</si>
  <si>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</si>
  <si>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</si>
  <si>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</si>
  <si>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</si>
  <si>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</si>
  <si>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</si>
  <si>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</si>
  <si>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</si>
  <si>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</si>
  <si>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</si>
  <si>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</si>
  <si>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</si>
  <si>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</si>
  <si>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</si>
  <si>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</si>
  <si>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</si>
  <si>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</si>
  <si>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</si>
  <si>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</si>
  <si>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</si>
  <si>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</si>
  <si>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</si>
  <si>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</si>
  <si>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</si>
  <si>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</si>
  <si>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</si>
  <si>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</si>
  <si>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</si>
  <si>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</si>
  <si>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</si>
  <si>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</si>
  <si>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</si>
  <si>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</si>
  <si>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</si>
  <si>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</si>
  <si>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</si>
  <si>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</si>
  <si>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</si>
  <si>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</si>
  <si>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</si>
  <si>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</si>
  <si>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</si>
  <si>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</si>
  <si>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</si>
  <si>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</si>
  <si>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</si>
  <si>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</si>
  <si>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</si>
  <si>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</si>
  <si>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</si>
  <si>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</si>
  <si>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</si>
  <si>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</si>
  <si>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</si>
  <si>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</si>
  <si>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</si>
  <si>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</si>
  <si>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</si>
  <si>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</si>
  <si>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</si>
  <si>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</si>
  <si>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</si>
  <si>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</si>
  <si>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</si>
  <si>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</si>
  <si>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</si>
  <si>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</si>
  <si>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</si>
  <si>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</si>
  <si>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</si>
  <si>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</si>
  <si>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</si>
  <si>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</si>
  <si>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</si>
  <si>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</si>
  <si>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</si>
  <si>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</si>
  <si>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</si>
  <si>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</si>
  <si>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</si>
  <si>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</si>
  <si>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</si>
  <si>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</si>
  <si>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</si>
  <si>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</si>
  <si>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</si>
  <si>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</si>
  <si>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</si>
  <si>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</si>
  <si>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</si>
  <si>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</si>
  <si>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</si>
  <si>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</si>
  <si>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</si>
  <si>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</si>
  <si>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</si>
  <si>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</si>
  <si>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</si>
  <si>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</si>
  <si>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</si>
  <si>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</si>
  <si>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</si>
  <si>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</si>
  <si>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</si>
  <si>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</si>
  <si>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</si>
  <si>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</si>
  <si>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</si>
  <si>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</si>
  <si>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</si>
  <si>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</si>
  <si>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</si>
  <si>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</si>
  <si>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</si>
  <si>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</si>
  <si>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</si>
  <si>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</si>
  <si>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</si>
  <si>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</si>
  <si>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</si>
  <si>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</si>
  <si>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</si>
  <si>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</si>
  <si>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</si>
  <si>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</si>
  <si>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</si>
  <si>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</si>
  <si>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</si>
  <si>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</si>
  <si>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</si>
  <si>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</si>
  <si>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</si>
  <si>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</si>
  <si>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</si>
  <si>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</si>
  <si>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</si>
  <si>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</si>
  <si>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</si>
  <si>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</si>
  <si>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</si>
  <si>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</si>
  <si>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</si>
  <si>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</si>
  <si>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</si>
  <si>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</si>
  <si>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</si>
  <si>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</si>
  <si>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</si>
  <si>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</si>
  <si>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</si>
  <si>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</si>
  <si>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</si>
  <si>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</si>
  <si>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</si>
  <si>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</si>
  <si>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</si>
  <si>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</si>
  <si>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</si>
  <si>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</si>
  <si>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</si>
  <si>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</si>
  <si>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</si>
  <si>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</si>
  <si>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</si>
  <si>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</si>
  <si>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</si>
  <si>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</si>
  <si>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</si>
  <si>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</si>
  <si>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</si>
  <si>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</si>
  <si>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</si>
  <si>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</si>
  <si>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</si>
  <si>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</si>
  <si>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</si>
  <si>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</si>
  <si>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</si>
  <si>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</si>
  <si>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</si>
  <si>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</si>
  <si>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</si>
  <si>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</si>
  <si>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</si>
  <si>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</si>
  <si>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</si>
  <si>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</si>
  <si>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</si>
  <si>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</si>
  <si>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</si>
  <si>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</si>
  <si>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</si>
  <si>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</si>
  <si>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</si>
  <si>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</si>
  <si>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</si>
  <si>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</si>
  <si>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</si>
  <si>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</si>
  <si>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</si>
  <si>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</si>
  <si>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</si>
  <si>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</si>
  <si>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</si>
  <si>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</si>
  <si>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</si>
  <si>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</si>
  <si>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</si>
  <si>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</si>
  <si>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</si>
  <si>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</si>
  <si>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</si>
  <si>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</si>
  <si>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</si>
  <si>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</si>
  <si>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</si>
  <si>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</si>
  <si>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</si>
  <si>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</si>
  <si>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</si>
  <si>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</si>
  <si>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</si>
  <si>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</si>
  <si>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</si>
  <si>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</si>
  <si>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</si>
  <si>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</si>
  <si>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</si>
  <si>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</si>
  <si>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</si>
  <si>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</si>
  <si>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</si>
  <si>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</si>
  <si>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</si>
  <si>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</si>
  <si>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</si>
  <si>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</si>
  <si>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</si>
  <si>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</si>
  <si>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</si>
  <si>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</si>
  <si>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</si>
  <si>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</si>
  <si>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</si>
  <si>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</si>
  <si>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</si>
  <si>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</si>
  <si>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</si>
  <si>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</si>
  <si>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</si>
  <si>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</si>
  <si>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</si>
  <si>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</si>
  <si>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</si>
  <si>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</si>
  <si>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</si>
  <si>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</si>
  <si>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</si>
  <si>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</si>
  <si>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</si>
  <si>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</si>
  <si>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</si>
  <si>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</si>
  <si>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</si>
  <si>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</si>
  <si>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</si>
  <si>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</si>
  <si>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</si>
  <si>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</si>
  <si>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</si>
  <si>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</si>
  <si>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</si>
  <si>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</si>
  <si>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</si>
  <si>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</si>
  <si>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</si>
  <si>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</si>
  <si>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</si>
  <si>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</si>
  <si>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</si>
  <si>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</si>
  <si>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</si>
  <si>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</si>
  <si>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</si>
  <si>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</si>
  <si>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</si>
  <si>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</si>
  <si>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</si>
  <si>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</si>
  <si>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</si>
  <si>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</si>
  <si>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</si>
  <si>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</si>
  <si>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</si>
  <si>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</si>
  <si>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</si>
  <si>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</si>
  <si>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</si>
  <si>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</si>
  <si>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</si>
  <si>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</si>
  <si>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</si>
  <si>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</si>
  <si>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</si>
  <si>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</si>
  <si>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</si>
  <si>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</si>
  <si>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</si>
  <si>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</si>
  <si>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</si>
  <si>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</si>
  <si>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</si>
  <si>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</si>
  <si>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</si>
  <si>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</si>
  <si>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</si>
  <si>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</si>
  <si>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</si>
  <si>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</si>
  <si>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</si>
  <si>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</si>
  <si>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</si>
  <si>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</si>
  <si>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</si>
  <si>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</si>
  <si>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</si>
  <si>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</si>
  <si>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</si>
  <si>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</si>
  <si>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</si>
  <si>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</si>
  <si>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</si>
  <si>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</si>
  <si>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</si>
  <si>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</si>
  <si>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</si>
  <si>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</si>
  <si>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</si>
  <si>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</si>
  <si>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</si>
  <si>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</si>
  <si>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</si>
  <si>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</si>
  <si>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</si>
  <si>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</si>
  <si>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</si>
  <si>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</si>
  <si>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</si>
  <si>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</si>
  <si>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</si>
  <si>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</si>
  <si>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</si>
  <si>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</si>
  <si>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</si>
  <si>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</si>
  <si>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</si>
  <si>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</si>
  <si>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</si>
  <si>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</si>
  <si>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</si>
  <si>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</si>
  <si>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</si>
  <si>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</si>
  <si>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</si>
  <si>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</si>
  <si>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</si>
  <si>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</si>
  <si>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</si>
  <si>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</si>
  <si>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</si>
  <si>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</si>
  <si>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</si>
  <si>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</si>
  <si>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</si>
  <si>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</si>
  <si>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</si>
  <si>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</si>
  <si>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</si>
  <si>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</si>
  <si>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</si>
  <si>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</si>
  <si>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</si>
  <si>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</si>
  <si>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</si>
  <si>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</si>
  <si>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</si>
  <si>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</si>
  <si>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</si>
  <si>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</si>
  <si>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</si>
  <si>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</si>
  <si>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</si>
  <si>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</si>
  <si>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</si>
  <si>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</si>
  <si>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</si>
  <si>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</si>
  <si>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</si>
  <si>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</si>
  <si>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</si>
  <si>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</si>
  <si>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</si>
  <si>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</si>
  <si>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</si>
  <si>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</si>
  <si>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</si>
  <si>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</si>
  <si>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</si>
  <si>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</si>
  <si>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</si>
  <si>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</si>
  <si>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</si>
  <si>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</si>
  <si>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</si>
  <si>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</si>
  <si>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</si>
  <si>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</si>
  <si>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</si>
  <si>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</si>
  <si>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</si>
  <si>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</si>
  <si>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</si>
  <si>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</si>
  <si>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</si>
  <si>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</si>
  <si>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</si>
  <si>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</si>
  <si>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</si>
  <si>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</si>
  <si>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</si>
  <si>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</si>
  <si>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</si>
  <si>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</si>
  <si>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</si>
  <si>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</si>
  <si>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</si>
  <si>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</si>
  <si>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</si>
  <si>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</si>
  <si>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</si>
  <si>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</si>
  <si>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</si>
  <si>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</si>
  <si>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</si>
  <si>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</si>
  <si>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</si>
  <si>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</si>
  <si>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</si>
  <si>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</si>
  <si>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</si>
  <si>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</si>
  <si>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</si>
  <si>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</si>
  <si>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</si>
  <si>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</si>
  <si>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</si>
  <si>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</si>
  <si>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</si>
  <si>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</si>
  <si>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</si>
  <si>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</si>
  <si>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</si>
  <si>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</si>
  <si>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</si>
  <si>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</si>
  <si>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</si>
  <si>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</si>
  <si>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</si>
  <si>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</si>
  <si>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</si>
  <si>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</si>
  <si>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</si>
  <si>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</si>
  <si>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</si>
  <si>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</si>
  <si>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</si>
  <si>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</si>
  <si>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</si>
  <si>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</si>
  <si>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</si>
  <si>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</si>
  <si>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</si>
  <si>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</si>
  <si>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</si>
  <si>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</si>
  <si>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</si>
  <si>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</si>
  <si>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</si>
  <si>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</si>
  <si>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</si>
  <si>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</si>
  <si>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</si>
  <si>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</si>
  <si>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</si>
  <si>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</si>
  <si>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</si>
  <si>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</si>
  <si>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</si>
  <si>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</si>
  <si>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</si>
  <si>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</si>
  <si>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</si>
  <si>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</si>
  <si>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</si>
  <si>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</si>
  <si>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</si>
  <si>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</si>
  <si>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</si>
  <si>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</si>
  <si>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</si>
  <si>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</si>
  <si>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</si>
  <si>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</si>
  <si>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</si>
  <si>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</si>
  <si>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</si>
  <si>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</si>
  <si>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</si>
  <si>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</si>
  <si>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</si>
  <si>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</si>
  <si>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</si>
  <si>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</si>
  <si>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</si>
  <si>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</si>
  <si>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</si>
  <si>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</si>
  <si>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</si>
  <si>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</si>
  <si>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</si>
  <si>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</si>
  <si>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</si>
  <si>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</si>
  <si>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</si>
  <si>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</si>
  <si>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</si>
  <si>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</si>
  <si>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</si>
  <si>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</si>
  <si>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</si>
  <si>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</si>
  <si>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</si>
  <si>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</si>
  <si>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</si>
  <si>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</si>
  <si>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</si>
  <si>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</si>
  <si>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</si>
  <si>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</si>
  <si>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</si>
  <si>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</si>
  <si>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</si>
  <si>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</si>
  <si>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</si>
  <si>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</si>
  <si>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</si>
  <si>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</si>
  <si>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</si>
  <si>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</si>
  <si>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</si>
  <si>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</si>
  <si>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</si>
  <si>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</si>
  <si>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</si>
  <si>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</si>
  <si>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</si>
  <si>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</si>
  <si>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</si>
  <si>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</si>
  <si>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</si>
  <si>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</si>
  <si>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</si>
  <si>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</si>
  <si>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</si>
  <si>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</si>
  <si>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</si>
  <si>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</si>
  <si>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</si>
  <si>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</si>
  <si>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</si>
  <si>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</si>
  <si>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</si>
  <si>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</si>
  <si>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</si>
  <si>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</si>
  <si>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</si>
  <si>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</si>
  <si>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</si>
  <si>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</si>
  <si>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</si>
  <si>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</si>
  <si>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</si>
  <si>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</si>
  <si>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</si>
  <si>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</si>
  <si>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</si>
  <si>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</si>
  <si>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</si>
  <si>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</si>
  <si>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</si>
  <si>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</si>
  <si>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</si>
  <si>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</si>
  <si>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</si>
  <si>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</si>
  <si>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</si>
  <si>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</si>
  <si>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</si>
  <si>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</si>
  <si>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</si>
  <si>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</si>
  <si>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</si>
  <si>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</si>
  <si>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</si>
  <si>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</si>
  <si>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</si>
  <si>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</si>
  <si>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</si>
  <si>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</si>
  <si>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</si>
  <si>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</si>
  <si>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</si>
  <si>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</si>
  <si>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</si>
  <si>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</si>
  <si>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</si>
  <si>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</si>
  <si>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</si>
  <si>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</si>
  <si>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</si>
  <si>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</si>
  <si>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</si>
  <si>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</si>
  <si>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</si>
  <si>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</si>
  <si>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</si>
  <si>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</si>
  <si>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</si>
  <si>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</si>
  <si>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</si>
  <si>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</si>
  <si>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</si>
  <si>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</si>
  <si>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</si>
  <si>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</si>
  <si>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</si>
  <si>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</si>
  <si>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</si>
  <si>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</si>
  <si>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</si>
  <si>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</si>
  <si>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</si>
  <si>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</si>
  <si>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</si>
  <si>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</si>
  <si>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</si>
  <si>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</si>
  <si>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</si>
  <si>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</si>
  <si>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</si>
  <si>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</si>
  <si>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</si>
  <si>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</si>
  <si>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</si>
  <si>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</si>
  <si>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</si>
  <si>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</si>
  <si>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</si>
  <si>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</si>
  <si>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</si>
  <si>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</si>
  <si>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</si>
  <si>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</si>
  <si>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</si>
  <si>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</si>
  <si>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</si>
  <si>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</si>
  <si>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</si>
  <si>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</si>
  <si>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</si>
  <si>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</si>
  <si>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</si>
  <si>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</si>
  <si>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</si>
  <si>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</si>
  <si>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</si>
  <si>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</si>
  <si>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</si>
  <si>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</si>
  <si>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</si>
  <si>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</si>
  <si>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</si>
  <si>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</si>
  <si>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</si>
  <si>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</si>
  <si>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</si>
  <si>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</si>
  <si>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</si>
  <si>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</si>
  <si>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</si>
  <si>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</si>
  <si>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</si>
  <si>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</si>
  <si>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</si>
  <si>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</si>
  <si>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</si>
  <si>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</si>
  <si>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</si>
  <si>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</si>
  <si>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</si>
  <si>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</si>
  <si>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</si>
  <si>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</si>
  <si>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</si>
  <si>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</si>
  <si>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</si>
  <si>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</si>
  <si>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</si>
  <si>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</si>
  <si>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</si>
  <si>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</si>
  <si>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</si>
  <si>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</si>
  <si>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</si>
  <si>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</si>
  <si>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</si>
  <si>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</si>
  <si>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</si>
  <si>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</si>
  <si>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</si>
  <si>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</si>
  <si>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</si>
  <si>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</si>
  <si>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</si>
  <si>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</si>
  <si>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</si>
  <si>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</si>
  <si>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</si>
  <si>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</si>
  <si>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</si>
  <si>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</si>
  <si>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</si>
  <si>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</si>
  <si>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</si>
  <si>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</si>
  <si>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</si>
  <si>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</si>
  <si>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</si>
  <si>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</si>
  <si>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</si>
  <si>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</si>
  <si>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</si>
  <si>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</si>
  <si>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</si>
  <si>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</si>
  <si>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</si>
  <si>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</si>
  <si>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</si>
  <si>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</si>
  <si>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</si>
  <si>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</si>
  <si>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</si>
  <si>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</si>
  <si>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</si>
  <si>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</si>
  <si>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</si>
  <si>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</si>
  <si>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</si>
  <si>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</si>
  <si>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</si>
  <si>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</si>
  <si>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</si>
  <si>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</si>
  <si>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</si>
  <si>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</si>
  <si>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</si>
  <si>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</si>
  <si>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</si>
  <si>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</si>
  <si>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</si>
  <si>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</si>
  <si>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</si>
  <si>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</si>
  <si>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</si>
  <si>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</si>
  <si>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</si>
  <si>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</si>
  <si>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</si>
  <si>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</si>
  <si>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</si>
  <si>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</si>
  <si>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</si>
  <si>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</si>
  <si>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</si>
  <si>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</si>
  <si>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</si>
  <si>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</si>
  <si>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</si>
  <si>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</si>
  <si>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</si>
  <si>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</si>
  <si>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</si>
  <si>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</si>
  <si>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</si>
  <si>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</si>
  <si>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</si>
  <si>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</si>
  <si>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</si>
  <si>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</si>
  <si>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</si>
  <si>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</si>
  <si>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</si>
  <si>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</si>
  <si>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</si>
  <si>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</si>
  <si>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</si>
  <si>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</si>
  <si>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</si>
  <si>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</si>
  <si>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</si>
  <si>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</si>
  <si>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</si>
  <si>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</si>
  <si>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</si>
  <si>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</si>
  <si>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</si>
  <si>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</si>
  <si>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</si>
  <si>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</si>
  <si>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</si>
  <si>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</si>
  <si>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</si>
  <si>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</si>
  <si>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</si>
  <si>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</si>
  <si>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</si>
  <si>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</si>
  <si>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</si>
  <si>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</si>
  <si>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</si>
  <si>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</si>
  <si>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</si>
  <si>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</si>
  <si>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</si>
  <si>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</si>
  <si>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</si>
  <si>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</si>
  <si>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</si>
  <si>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</si>
  <si>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</si>
  <si>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</si>
  <si>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</si>
  <si>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</si>
  <si>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</si>
  <si>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</si>
  <si>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</si>
  <si>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</si>
  <si>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</si>
  <si>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</si>
  <si>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</si>
  <si>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</si>
  <si>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</si>
  <si>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</si>
  <si>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</si>
  <si>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</si>
  <si>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</si>
  <si>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</si>
  <si>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</si>
  <si>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</si>
  <si>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</si>
  <si>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</si>
  <si>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</si>
  <si>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</si>
  <si>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</si>
  <si>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</si>
  <si>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</si>
  <si>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</si>
  <si>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</si>
  <si>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</si>
  <si>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</si>
  <si>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</si>
  <si>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</si>
  <si>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</si>
  <si>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</si>
  <si>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</si>
  <si>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</si>
  <si>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</si>
  <si>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</si>
  <si>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</si>
  <si>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</si>
  <si>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</si>
  <si>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</si>
  <si>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</si>
  <si>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</si>
  <si>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</si>
  <si>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</si>
  <si>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</si>
  <si>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</si>
  <si>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</si>
  <si>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</si>
  <si>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</si>
  <si>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</si>
  <si>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</si>
  <si>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</si>
  <si>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</si>
  <si>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</si>
  <si>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</si>
  <si>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</si>
  <si>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</si>
  <si>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</si>
  <si>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</si>
  <si>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</si>
  <si>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</si>
  <si>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</si>
  <si>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</si>
  <si>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</si>
  <si>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</si>
  <si>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</si>
  <si>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</si>
  <si>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</si>
  <si>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</si>
  <si>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</si>
  <si>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</si>
  <si>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</si>
  <si>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</si>
  <si>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</si>
  <si>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</si>
  <si>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</si>
  <si>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</si>
  <si>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</si>
  <si>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</si>
  <si>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</si>
  <si>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</si>
  <si>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</si>
  <si>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</si>
  <si>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</si>
  <si>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</si>
  <si>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</si>
  <si>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</si>
  <si>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</si>
  <si>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</si>
  <si>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</si>
  <si>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</si>
  <si>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</si>
  <si>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</si>
  <si>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</si>
  <si>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</si>
  <si>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</si>
  <si>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</si>
  <si>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</si>
  <si>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</si>
  <si>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</si>
  <si>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</si>
  <si>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</si>
  <si>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</si>
  <si>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</si>
  <si>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</si>
  <si>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</si>
  <si>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</si>
  <si>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</si>
  <si>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</si>
  <si>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</si>
  <si>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</si>
  <si>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</si>
  <si>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</si>
  <si>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</si>
  <si>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</si>
  <si>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</si>
  <si>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</si>
  <si>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</si>
  <si>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</si>
  <si>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</si>
  <si>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</si>
  <si>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</si>
  <si>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</si>
  <si>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</si>
  <si>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</si>
  <si>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</si>
  <si>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</si>
  <si>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</si>
  <si>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</si>
  <si>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</si>
  <si>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</si>
  <si>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</si>
  <si>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</si>
  <si>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</si>
  <si>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</si>
  <si>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</si>
  <si>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</si>
  <si>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</si>
  <si>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</si>
  <si>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</si>
  <si>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</si>
  <si>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</si>
  <si>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</si>
  <si>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</si>
  <si>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</si>
  <si>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</si>
  <si>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</si>
  <si>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</si>
  <si>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</si>
  <si>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</si>
  <si>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</si>
  <si>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</si>
  <si>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</si>
  <si>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</si>
  <si>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</si>
  <si>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</si>
  <si>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</si>
  <si>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</si>
  <si>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</si>
  <si>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</si>
  <si>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</si>
  <si>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</si>
  <si>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</si>
  <si>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</si>
  <si>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</si>
  <si>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</si>
  <si>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</si>
  <si>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</si>
  <si>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</si>
  <si>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</si>
  <si>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</si>
  <si>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</si>
  <si>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</si>
  <si>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</si>
  <si>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</si>
  <si>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</si>
  <si>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</si>
  <si>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</si>
  <si>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</si>
  <si>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</si>
  <si>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</si>
  <si>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</si>
  <si>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</si>
  <si>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</si>
  <si>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</si>
  <si>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</si>
  <si>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</si>
  <si>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</si>
  <si>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</si>
  <si>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</si>
  <si>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</si>
  <si>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</si>
  <si>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</si>
  <si>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</si>
  <si>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</si>
  <si>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</si>
  <si>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</si>
  <si>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</si>
  <si>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</si>
  <si>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</si>
  <si>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</si>
  <si>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</si>
  <si>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</si>
  <si>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</si>
  <si>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</si>
  <si>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</si>
  <si>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</si>
  <si>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</si>
  <si>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</si>
  <si>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</si>
  <si>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</si>
  <si>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</si>
  <si>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</si>
  <si>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</si>
  <si>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</si>
  <si>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</si>
  <si>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</si>
  <si>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</si>
  <si>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</si>
  <si>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</si>
  <si>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</si>
  <si>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</si>
  <si>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</si>
  <si>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</si>
  <si>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</si>
  <si>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</si>
  <si>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</si>
  <si>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</si>
  <si>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</si>
  <si>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</si>
  <si>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</si>
  <si>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</si>
  <si>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</si>
  <si>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</si>
  <si>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</si>
  <si>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</si>
  <si>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</si>
  <si>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</si>
  <si>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</si>
  <si>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</si>
  <si>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</si>
  <si>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</si>
  <si>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</si>
  <si>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</si>
  <si>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</si>
  <si>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</si>
  <si>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</si>
  <si>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</si>
  <si>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</si>
  <si>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</si>
  <si>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</si>
  <si>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</si>
  <si>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</si>
  <si>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</si>
  <si>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</si>
  <si>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</si>
  <si>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</si>
  <si>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</si>
  <si>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</si>
  <si>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</si>
  <si>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</si>
  <si>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</si>
  <si>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</si>
  <si>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</si>
  <si>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</si>
  <si>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</si>
  <si>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</si>
  <si>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</si>
  <si>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</si>
  <si>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</si>
  <si>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</si>
  <si>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</si>
  <si>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</si>
  <si>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</si>
  <si>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</si>
  <si>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</si>
  <si>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</si>
  <si>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</si>
  <si>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</si>
  <si>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</si>
  <si>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</si>
  <si>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</si>
  <si>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</si>
  <si>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</si>
  <si>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</si>
  <si>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</si>
  <si>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</si>
  <si>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</si>
  <si>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</si>
  <si>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</si>
  <si>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</si>
  <si>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</si>
  <si>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</si>
  <si>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</si>
  <si>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</si>
  <si>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</si>
  <si>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</si>
  <si>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</si>
  <si>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</si>
  <si>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</si>
  <si>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</si>
  <si>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</si>
  <si>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</si>
  <si>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</si>
  <si>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</si>
  <si>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</si>
  <si>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</si>
  <si>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</si>
  <si>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</si>
  <si>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</si>
  <si>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</si>
  <si>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</si>
  <si>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</si>
  <si>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</si>
  <si>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</si>
  <si>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</si>
  <si>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</si>
  <si>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</si>
  <si>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</si>
  <si>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</si>
  <si>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</si>
  <si>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</si>
  <si>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</si>
  <si>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</si>
  <si>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</si>
  <si>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</si>
  <si>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</si>
  <si>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</si>
  <si>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</si>
  <si>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</si>
  <si>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</si>
  <si>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</si>
  <si>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</si>
  <si>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</si>
  <si>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</si>
  <si>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</si>
  <si>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</si>
  <si>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</si>
  <si>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</si>
  <si>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</si>
  <si>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</si>
  <si>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</si>
  <si>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</si>
  <si>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</si>
  <si>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</si>
  <si>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</si>
  <si>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</si>
  <si>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</si>
  <si>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</si>
  <si>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</si>
  <si>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</si>
  <si>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</si>
  <si>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</si>
  <si>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</si>
  <si>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</si>
  <si>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</si>
  <si>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</si>
  <si>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</si>
  <si>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</si>
  <si>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</si>
  <si>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</si>
  <si>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</si>
  <si>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</si>
  <si>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</si>
  <si>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</si>
  <si>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</si>
  <si>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</si>
  <si>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</si>
  <si>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</si>
  <si>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</si>
  <si>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</si>
  <si>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</si>
  <si>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</si>
  <si>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</si>
  <si>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</si>
  <si>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</si>
  <si>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</si>
  <si>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</si>
  <si>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</si>
  <si>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</si>
  <si>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</si>
  <si>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</si>
  <si>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</si>
  <si>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</si>
  <si>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</si>
  <si>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</si>
  <si>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</si>
  <si>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</si>
  <si>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</si>
  <si>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</si>
  <si>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</si>
  <si>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</si>
  <si>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</si>
  <si>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</si>
  <si>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</si>
  <si>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</si>
  <si>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</si>
  <si>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</si>
  <si>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</si>
  <si>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</si>
  <si>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</si>
  <si>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</si>
  <si>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</si>
  <si>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</si>
  <si>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</si>
  <si>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</si>
  <si>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</si>
  <si>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</si>
  <si>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</si>
  <si>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</si>
  <si>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</si>
  <si>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</si>
  <si>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</si>
  <si>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</si>
  <si>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</si>
  <si>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</si>
  <si>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</si>
  <si>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</si>
  <si>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</si>
  <si>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</si>
  <si>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</si>
  <si>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</si>
  <si>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</si>
  <si>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</si>
  <si>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</si>
  <si>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</si>
  <si>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</si>
  <si>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</si>
  <si>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</si>
  <si>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</si>
  <si>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</si>
  <si>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</si>
  <si>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</si>
  <si>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</si>
  <si>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</si>
  <si>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</si>
  <si>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</si>
  <si>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</si>
  <si>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</si>
  <si>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</si>
  <si>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</si>
  <si>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</si>
  <si>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</si>
  <si>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</si>
  <si>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</si>
  <si>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</si>
  <si>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</si>
  <si>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</si>
  <si>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</si>
  <si>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</si>
  <si>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</si>
  <si>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</si>
  <si>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</si>
  <si>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</si>
  <si>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</si>
  <si>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</si>
  <si>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</si>
  <si>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</si>
  <si>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</si>
  <si>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</si>
  <si>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</si>
  <si>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</si>
  <si>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</si>
  <si>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</si>
  <si>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</si>
  <si>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</si>
  <si>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</si>
  <si>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</si>
  <si>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</si>
  <si>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</si>
  <si>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</si>
  <si>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</si>
  <si>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</si>
  <si>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</si>
  <si>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</si>
  <si>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</si>
  <si>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</si>
  <si>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</si>
  <si>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</si>
  <si>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</si>
  <si>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</si>
  <si>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</si>
  <si>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</si>
  <si>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</si>
  <si>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</si>
  <si>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</si>
  <si>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</si>
  <si>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</si>
  <si>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</si>
  <si>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</si>
  <si>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</si>
  <si>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</si>
  <si>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</si>
  <si>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</si>
  <si>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</si>
  <si>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</si>
  <si>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</si>
  <si>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</si>
  <si>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</si>
  <si>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</si>
  <si>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</si>
  <si>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</si>
  <si>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</si>
  <si>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</si>
  <si>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</si>
  <si>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</si>
  <si>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</si>
  <si>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</si>
  <si>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</si>
  <si>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</si>
  <si>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</si>
  <si>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</si>
  <si>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</si>
  <si>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</si>
  <si>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</si>
  <si>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</si>
  <si>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</si>
  <si>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</si>
  <si>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</si>
  <si>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</si>
  <si>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</si>
  <si>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</si>
  <si>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</si>
  <si>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</si>
  <si>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</si>
  <si>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</si>
  <si>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</si>
  <si>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</si>
  <si>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</si>
  <si>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</si>
  <si>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</si>
  <si>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</si>
  <si>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</si>
  <si>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</si>
  <si>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</si>
  <si>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</si>
  <si>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</si>
  <si>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</si>
  <si>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</si>
  <si>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</si>
  <si>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</si>
  <si>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</si>
  <si>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</si>
  <si>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</si>
  <si>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</si>
  <si>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</si>
  <si>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</si>
  <si>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</si>
  <si>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</si>
  <si>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</si>
  <si>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</si>
  <si>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</si>
  <si>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</si>
  <si>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</si>
  <si>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</si>
  <si>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</si>
  <si>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</si>
  <si>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</si>
  <si>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</si>
  <si>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</si>
  <si>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</si>
  <si>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</si>
  <si>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</si>
  <si>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</si>
  <si>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</si>
  <si>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</si>
  <si>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</si>
  <si>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</si>
  <si>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</si>
  <si>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</si>
  <si>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</si>
  <si>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</si>
  <si>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</si>
  <si>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</si>
  <si>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</si>
  <si>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</si>
  <si>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</si>
  <si>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</si>
  <si>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</si>
  <si>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</si>
  <si>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</si>
  <si>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</si>
  <si>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</si>
  <si>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</si>
  <si>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</si>
  <si>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</si>
  <si>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</si>
  <si>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</si>
  <si>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</si>
  <si>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</si>
  <si>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</si>
  <si>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</si>
  <si>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</si>
  <si>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</si>
  <si>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</si>
  <si>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</si>
  <si>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</si>
  <si>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</si>
  <si>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</si>
  <si>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</si>
  <si>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</si>
  <si>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</si>
  <si>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</si>
  <si>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</si>
  <si>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</si>
  <si>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</si>
  <si>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</si>
  <si>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</si>
  <si>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</si>
  <si>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</si>
  <si>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</si>
  <si>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</si>
  <si>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</si>
  <si>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</si>
  <si>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</si>
  <si>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</si>
  <si>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</si>
  <si>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</si>
  <si>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</si>
  <si>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</si>
  <si>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</si>
  <si>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</si>
  <si>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</si>
  <si>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</si>
  <si>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</si>
  <si>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</si>
  <si>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</si>
  <si>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</si>
  <si>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</si>
  <si>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</si>
  <si>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</si>
  <si>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</si>
  <si>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</si>
  <si>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</si>
  <si>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</si>
  <si>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</si>
  <si>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</si>
  <si>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</si>
  <si>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</si>
  <si>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</si>
  <si>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</si>
  <si>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</si>
  <si>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</si>
  <si>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</si>
  <si>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</si>
  <si>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</si>
  <si>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</si>
  <si>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</si>
  <si>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</si>
  <si>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</si>
  <si>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</si>
  <si>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</si>
  <si>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</si>
  <si>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</si>
  <si>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</si>
  <si>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</si>
  <si>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</si>
  <si>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</si>
  <si>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</si>
  <si>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</si>
  <si>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</si>
  <si>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</si>
  <si>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</si>
  <si>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</si>
  <si>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</si>
  <si>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</si>
  <si>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</si>
  <si>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</si>
  <si>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</si>
  <si>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</si>
  <si>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</si>
  <si>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</si>
  <si>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</si>
  <si>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</si>
  <si>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</si>
  <si>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</si>
  <si>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</si>
  <si>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</si>
  <si>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</si>
  <si>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</si>
  <si>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</si>
  <si>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</si>
  <si>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</si>
  <si>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</si>
  <si>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</si>
  <si>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</si>
  <si>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</si>
  <si>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</si>
  <si>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</si>
  <si>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</si>
  <si>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</si>
  <si>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</si>
  <si>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</si>
  <si>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</si>
  <si>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</si>
  <si>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</si>
  <si>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</si>
  <si>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</si>
  <si>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</si>
  <si>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</si>
  <si>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</si>
  <si>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</si>
  <si>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</si>
  <si>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</si>
  <si>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</si>
  <si>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</si>
  <si>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</si>
  <si>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</si>
  <si>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</si>
  <si>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</si>
  <si>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</si>
  <si>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</si>
  <si>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</si>
  <si>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</si>
  <si>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</si>
  <si>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</si>
  <si>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</si>
  <si>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</si>
  <si>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</si>
  <si>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</si>
  <si>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</si>
  <si>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</si>
  <si>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</si>
  <si>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</si>
  <si>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</si>
  <si>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</si>
  <si>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</si>
  <si>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</si>
  <si>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</si>
  <si>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</si>
  <si>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</si>
  <si>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</si>
  <si>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</si>
  <si>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</si>
  <si>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</si>
  <si>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</si>
  <si>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</si>
  <si>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</si>
  <si>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</si>
  <si>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</si>
  <si>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</si>
  <si>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</si>
  <si>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</si>
  <si>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</si>
  <si>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</si>
  <si>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</si>
  <si>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</si>
  <si>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</si>
  <si>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</si>
  <si>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</si>
  <si>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</si>
  <si>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</si>
  <si>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</si>
  <si>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</si>
  <si>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</si>
  <si>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</si>
  <si>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</si>
  <si>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</si>
  <si>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</si>
  <si>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</si>
  <si>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</si>
  <si>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</si>
  <si>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</si>
  <si>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</si>
  <si>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</si>
  <si>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</si>
  <si>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</si>
  <si>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</si>
  <si>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</si>
  <si>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</si>
  <si>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</si>
  <si>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</si>
  <si>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</si>
  <si>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</si>
  <si>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</si>
  <si>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</si>
  <si>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</si>
  <si>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</si>
  <si>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</si>
  <si>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</si>
  <si>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</si>
  <si>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</si>
  <si>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</si>
  <si>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</si>
  <si>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</si>
  <si>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</si>
  <si>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</si>
  <si>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</si>
  <si>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</si>
  <si>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</si>
  <si>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</si>
  <si>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</si>
  <si>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</si>
  <si>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</si>
  <si>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</si>
  <si>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</si>
  <si>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</si>
  <si>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</si>
  <si>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</si>
  <si>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</si>
  <si>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</si>
  <si>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</si>
  <si>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</si>
  <si>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</si>
  <si>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</si>
  <si>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</si>
  <si>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</si>
  <si>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</si>
  <si>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</si>
  <si>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</si>
  <si>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</si>
  <si>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</si>
  <si>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</si>
  <si>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</si>
  <si>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</si>
  <si>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</si>
  <si>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</si>
  <si>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</si>
  <si>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</si>
  <si>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</si>
  <si>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</si>
  <si>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</si>
  <si>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</si>
  <si>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</si>
  <si>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</si>
  <si>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</si>
  <si>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</si>
  <si>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</si>
  <si>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</si>
  <si>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</si>
  <si>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</si>
  <si>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</si>
  <si>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</si>
  <si>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</si>
  <si>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</si>
  <si>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</si>
  <si>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</si>
  <si>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</si>
  <si>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</si>
  <si>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</si>
  <si>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</si>
  <si>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</si>
  <si>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</si>
  <si>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</si>
  <si>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</si>
  <si>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</si>
  <si>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</si>
  <si>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</si>
  <si>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</si>
  <si>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</si>
  <si>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</si>
  <si>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</si>
  <si>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</si>
  <si>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</si>
  <si>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</si>
  <si>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</si>
  <si>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</si>
  <si>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</si>
  <si>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</si>
  <si>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</si>
  <si>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</si>
  <si>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</si>
  <si>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</si>
  <si>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</si>
  <si>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</si>
  <si>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</si>
  <si>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</si>
  <si>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</si>
  <si>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</si>
  <si>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</si>
  <si>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</si>
  <si>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</si>
  <si>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</si>
  <si>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</si>
  <si>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</si>
  <si>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</si>
  <si>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</si>
  <si>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</si>
  <si>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</si>
  <si>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</si>
  <si>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</si>
  <si>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</si>
  <si>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</si>
  <si>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</si>
  <si>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</si>
  <si>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</si>
  <si>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</si>
  <si>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</si>
  <si>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</si>
  <si>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</si>
  <si>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</si>
  <si>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</si>
  <si>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</si>
  <si>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</si>
  <si>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</si>
  <si>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</si>
  <si>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</si>
  <si>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</si>
  <si>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</si>
  <si>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</si>
  <si>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</si>
  <si>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</si>
  <si>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</si>
  <si>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</si>
  <si>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</si>
  <si>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</si>
  <si>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</si>
  <si>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</si>
  <si>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</si>
  <si>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</si>
  <si>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</si>
  <si>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</si>
  <si>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</si>
  <si>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</si>
  <si>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</si>
  <si>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</si>
  <si>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</si>
  <si>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</si>
  <si>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</si>
  <si>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</si>
  <si>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</si>
  <si>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</si>
  <si>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</si>
  <si>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</si>
  <si>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</si>
  <si>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</si>
  <si>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</si>
  <si>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</si>
  <si>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</si>
  <si>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</si>
  <si>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</si>
  <si>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</si>
  <si>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</si>
  <si>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</si>
  <si>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</si>
  <si>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</si>
  <si>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</si>
  <si>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</si>
  <si>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</si>
  <si>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</si>
  <si>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</si>
  <si>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</si>
  <si>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</si>
  <si>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</si>
  <si>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</si>
  <si>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</si>
  <si>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</si>
  <si>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</si>
  <si>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</si>
  <si>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</si>
  <si>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</si>
  <si>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</si>
  <si>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</si>
  <si>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</si>
  <si>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</si>
  <si>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</si>
  <si>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</si>
  <si>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</si>
  <si>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</si>
  <si>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</si>
  <si>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</si>
  <si>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</si>
  <si>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</si>
  <si>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</si>
  <si>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</si>
  <si>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</si>
  <si>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</si>
  <si>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</si>
  <si>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</si>
  <si>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</si>
  <si>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</si>
  <si>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</si>
  <si>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</si>
  <si>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</si>
  <si>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</si>
  <si>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</si>
  <si>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</si>
  <si>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</si>
  <si>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</si>
  <si>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</si>
  <si>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</si>
  <si>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</si>
  <si>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</si>
  <si>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</si>
  <si>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</si>
  <si>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</si>
  <si>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</si>
  <si>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</si>
  <si>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</si>
  <si>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</si>
  <si>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</si>
  <si>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</si>
  <si>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</si>
  <si>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</si>
  <si>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</si>
  <si>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</si>
  <si>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</si>
  <si>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</si>
  <si>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</si>
  <si>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</si>
  <si>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</si>
  <si>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</si>
  <si>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</si>
  <si>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</si>
  <si>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</si>
  <si>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</si>
  <si>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</si>
  <si>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</si>
  <si>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</si>
  <si>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</si>
  <si>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</si>
  <si>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</si>
  <si>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</si>
  <si>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</si>
  <si>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</si>
  <si>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</si>
  <si>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</si>
  <si>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</si>
  <si>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</si>
  <si>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</si>
  <si>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</si>
  <si>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</si>
  <si>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</si>
  <si>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</si>
  <si>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</si>
  <si>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</si>
  <si>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</si>
  <si>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</si>
  <si>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</si>
  <si>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</si>
  <si>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</si>
  <si>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</si>
  <si>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</si>
  <si>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</si>
  <si>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</si>
  <si>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</si>
  <si>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</si>
  <si>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</si>
  <si>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</si>
  <si>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</si>
  <si>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</si>
  <si>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</si>
  <si>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</si>
  <si>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</si>
  <si>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</si>
  <si>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</si>
  <si>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</si>
  <si>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</si>
  <si>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</si>
  <si>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</si>
  <si>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</si>
  <si>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</si>
  <si>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</si>
  <si>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</si>
  <si>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</si>
  <si>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</si>
  <si>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</si>
  <si>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</si>
  <si>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</si>
  <si>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</si>
  <si>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</si>
  <si>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</si>
  <si>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</si>
  <si>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</si>
  <si>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</si>
  <si>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</si>
  <si>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</si>
  <si>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</si>
  <si>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</si>
  <si>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</si>
  <si>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</si>
  <si>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</si>
  <si>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</si>
  <si>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</si>
  <si>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</si>
  <si>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</si>
  <si>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</si>
  <si>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</si>
  <si>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</si>
  <si>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</si>
  <si>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</si>
  <si>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</si>
  <si>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</si>
  <si>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</si>
  <si>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</si>
  <si>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</si>
  <si>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</si>
  <si>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</si>
  <si>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</si>
  <si>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</si>
  <si>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</si>
  <si>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</si>
  <si>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</si>
  <si>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</si>
  <si>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</si>
  <si>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</si>
  <si>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</si>
  <si>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</si>
  <si>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</si>
  <si>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</si>
  <si>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</si>
  <si>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</si>
  <si>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</si>
  <si>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</si>
  <si>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</si>
  <si>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</si>
  <si>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</si>
  <si>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</si>
  <si>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</si>
  <si>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</si>
  <si>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</si>
  <si>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</si>
  <si>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</si>
  <si>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</si>
  <si>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</si>
  <si>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</si>
  <si>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</si>
  <si>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</si>
  <si>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</si>
  <si>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</si>
  <si>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</si>
  <si>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</si>
  <si>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</si>
  <si>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</si>
  <si>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</si>
  <si>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</si>
  <si>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</si>
  <si>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</si>
  <si>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</si>
  <si>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</si>
  <si>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</si>
  <si>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</si>
  <si>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</si>
  <si>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</si>
  <si>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</si>
  <si>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</si>
  <si>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</si>
  <si>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</si>
  <si>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</si>
  <si>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</si>
  <si>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</si>
  <si>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</si>
  <si>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</si>
  <si>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</si>
  <si>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</si>
  <si>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</si>
  <si>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</si>
  <si>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</si>
  <si>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</si>
  <si>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</si>
  <si>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</si>
  <si>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</si>
  <si>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</si>
  <si>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</si>
  <si>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</si>
  <si>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</si>
  <si>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</si>
  <si>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</si>
  <si>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</si>
  <si>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</si>
  <si>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</si>
  <si>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</si>
  <si>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</si>
  <si>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</si>
  <si>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</si>
  <si>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</si>
  <si>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</si>
  <si>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</si>
  <si>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</si>
  <si>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</si>
  <si>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</si>
  <si>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</si>
  <si>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</si>
  <si>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</si>
  <si>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</si>
  <si>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</si>
  <si>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</si>
  <si>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</si>
  <si>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</si>
  <si>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</si>
  <si>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</si>
  <si>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</si>
  <si>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</si>
  <si>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</si>
  <si>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</si>
  <si>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</si>
  <si>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</si>
  <si>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</si>
  <si>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</si>
  <si>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</si>
  <si>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</si>
  <si>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</si>
  <si>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</si>
  <si>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</si>
  <si>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</si>
  <si>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</si>
  <si>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</si>
  <si>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</si>
  <si>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</si>
  <si>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</si>
  <si>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</si>
  <si>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</si>
  <si>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</si>
  <si>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</si>
  <si>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</si>
  <si>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</si>
  <si>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</si>
  <si>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</si>
  <si>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</si>
  <si>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</si>
  <si>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</si>
  <si>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</si>
  <si>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</si>
  <si>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</si>
  <si>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</si>
  <si>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</si>
  <si>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</si>
  <si>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</si>
  <si>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</si>
  <si>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</si>
  <si>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</si>
  <si>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</si>
  <si>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</si>
  <si>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</si>
  <si>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</si>
  <si>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</si>
  <si>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</si>
  <si>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</si>
  <si>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</si>
  <si>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</si>
  <si>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</si>
  <si>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</si>
  <si>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</si>
  <si>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</si>
  <si>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</si>
  <si>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</si>
  <si>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</si>
  <si>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</si>
  <si>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</si>
  <si>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</si>
  <si>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</si>
  <si>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</si>
  <si>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</si>
  <si>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</si>
  <si>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</si>
  <si>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</si>
  <si>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</si>
  <si>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</si>
  <si>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</si>
  <si>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</si>
  <si>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</si>
  <si>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</si>
  <si>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</si>
  <si>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</si>
  <si>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</si>
  <si>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</si>
  <si>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</si>
  <si>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</si>
  <si>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</si>
  <si>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</si>
  <si>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</si>
  <si>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</si>
  <si>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</si>
  <si>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</si>
  <si>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</si>
  <si>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</si>
  <si>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</si>
  <si>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</si>
  <si>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</si>
  <si>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</si>
  <si>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</si>
  <si>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</si>
  <si>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</si>
  <si>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</si>
  <si>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</si>
  <si>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</si>
  <si>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</si>
  <si>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</si>
  <si>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</si>
  <si>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</si>
  <si>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</si>
  <si>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</si>
  <si>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</si>
  <si>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</si>
  <si>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</si>
  <si>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</si>
  <si>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</si>
  <si>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</si>
  <si>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</si>
  <si>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</si>
  <si>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</si>
  <si>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</si>
  <si>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</si>
  <si>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</si>
  <si>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</si>
  <si>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</si>
  <si>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</si>
  <si>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</si>
  <si>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</si>
  <si>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</si>
  <si>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</si>
  <si>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</si>
  <si>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</si>
  <si>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</si>
  <si>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</si>
  <si>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</si>
  <si>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</si>
  <si>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</si>
  <si>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</si>
  <si>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</si>
  <si>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</si>
  <si>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</si>
  <si>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</si>
  <si>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</si>
  <si>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</si>
  <si>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</si>
  <si>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</si>
  <si>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</si>
  <si>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</si>
  <si>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</si>
  <si>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</si>
  <si>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</si>
  <si>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</si>
  <si>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</si>
  <si>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</si>
  <si>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</si>
  <si>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</si>
  <si>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</si>
  <si>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</si>
  <si>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</si>
  <si>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</si>
  <si>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</si>
  <si>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</si>
  <si>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</si>
  <si>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</si>
  <si>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</si>
  <si>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</si>
  <si>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</si>
  <si>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</si>
  <si>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</si>
  <si>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</si>
  <si>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</si>
  <si>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</si>
  <si>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</si>
  <si>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</si>
  <si>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</si>
  <si>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</si>
  <si>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</si>
  <si>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</si>
  <si>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</si>
  <si>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</si>
  <si>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</si>
  <si>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</si>
  <si>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</si>
  <si>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</si>
  <si>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</si>
  <si>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</si>
  <si>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</si>
  <si>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</si>
  <si>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</si>
  <si>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</si>
  <si>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</si>
  <si>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</si>
  <si>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</si>
  <si>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</si>
  <si>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</si>
  <si>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</si>
  <si>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</si>
  <si>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</si>
  <si>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</si>
  <si>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</si>
  <si>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</si>
  <si>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</si>
  <si>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</si>
  <si>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</si>
  <si>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</si>
  <si>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</si>
  <si>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</si>
  <si>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</si>
  <si>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</si>
  <si>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</si>
  <si>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</si>
  <si>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</si>
  <si>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</si>
  <si>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</si>
  <si>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</si>
  <si>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</si>
  <si>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</si>
  <si>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</si>
  <si>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</si>
  <si>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</si>
  <si>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</si>
  <si>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</si>
  <si>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</si>
  <si>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</si>
  <si>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</si>
  <si>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</si>
  <si>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</si>
  <si>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</si>
  <si>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</si>
  <si>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</si>
  <si>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</si>
  <si>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</si>
  <si>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</si>
  <si>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</si>
  <si>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</si>
  <si>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</si>
  <si>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</si>
  <si>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</si>
  <si>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</si>
  <si>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</si>
  <si>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</si>
  <si>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</si>
  <si>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</si>
  <si>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</si>
  <si>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</si>
  <si>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</si>
  <si>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</si>
  <si>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</si>
  <si>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</si>
  <si>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</si>
  <si>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</si>
  <si>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</si>
  <si>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</si>
  <si>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</si>
  <si>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</si>
  <si>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</si>
  <si>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</si>
  <si>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</si>
  <si>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</si>
  <si>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</si>
  <si>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</si>
  <si>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</si>
  <si>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</si>
  <si>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</si>
  <si>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</si>
  <si>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</si>
  <si>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</si>
  <si>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</si>
  <si>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</si>
  <si>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</si>
  <si>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</si>
  <si>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</si>
  <si>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</si>
  <si>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</si>
  <si>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</si>
  <si>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</si>
  <si>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</si>
  <si>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</si>
  <si>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</si>
  <si>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</si>
  <si>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</si>
  <si>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</si>
  <si>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</si>
  <si>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</si>
  <si>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</si>
  <si>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</si>
  <si>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</si>
  <si>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</si>
  <si>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</si>
  <si>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</si>
  <si>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</si>
  <si>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</si>
  <si>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</si>
  <si>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</si>
  <si>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</si>
  <si>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</si>
  <si>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</si>
  <si>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</si>
  <si>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</si>
  <si>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</si>
  <si>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</si>
  <si>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</si>
  <si>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</si>
  <si>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</si>
  <si>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</si>
  <si>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</si>
  <si>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</si>
  <si>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</si>
  <si>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</si>
  <si>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</si>
  <si>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</si>
  <si>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</si>
  <si>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</si>
  <si>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</si>
  <si>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</si>
  <si>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</si>
  <si>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</si>
  <si>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</si>
  <si>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</si>
  <si>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</si>
  <si>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</si>
  <si>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</si>
  <si>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</si>
  <si>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</si>
  <si>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</si>
  <si>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</si>
  <si>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</si>
  <si>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</si>
  <si>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</si>
  <si>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</si>
  <si>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</si>
  <si>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</si>
  <si>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</si>
  <si>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</si>
  <si>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</si>
  <si>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</si>
  <si>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</si>
  <si>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</si>
  <si>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</si>
  <si>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</si>
  <si>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</si>
  <si>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</si>
  <si>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</si>
  <si>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</si>
  <si>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</si>
  <si>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</si>
  <si>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</si>
  <si>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</si>
  <si>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</si>
  <si>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</si>
  <si>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</si>
  <si>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</si>
  <si>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</si>
  <si>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</si>
  <si>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</si>
  <si>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</si>
  <si>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</si>
  <si>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</si>
  <si>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</si>
  <si>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</si>
  <si>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</si>
  <si>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</si>
  <si>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</si>
  <si>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</si>
  <si>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</si>
  <si>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</si>
  <si>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</si>
  <si>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</si>
  <si>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</si>
  <si>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</si>
  <si>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</si>
  <si>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</si>
  <si>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</si>
  <si>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</si>
  <si>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</si>
  <si>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</si>
  <si>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</si>
  <si>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</si>
  <si>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</si>
  <si>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</si>
  <si>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</si>
  <si>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</si>
  <si>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</si>
  <si>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</si>
  <si>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</si>
  <si>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</si>
  <si>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</si>
  <si>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</si>
  <si>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</si>
  <si>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</si>
  <si>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</si>
  <si>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</si>
  <si>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</si>
  <si>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</si>
  <si>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</si>
  <si>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</si>
  <si>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</si>
  <si>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</si>
  <si>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</si>
  <si>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</si>
  <si>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</si>
  <si>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</si>
  <si>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</si>
  <si>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</si>
  <si>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</si>
  <si>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</si>
  <si>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</si>
  <si>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</si>
  <si>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</si>
  <si>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</si>
  <si>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</si>
  <si>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</si>
  <si>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</si>
  <si>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</si>
  <si>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</si>
  <si>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</si>
  <si>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</si>
  <si>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</si>
  <si>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</si>
  <si>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</si>
  <si>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</si>
  <si>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</si>
  <si>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</si>
  <si>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</si>
  <si>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</si>
  <si>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</si>
  <si>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</si>
  <si>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</si>
  <si>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</si>
  <si>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</si>
  <si>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</si>
  <si>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</si>
  <si>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</si>
  <si>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</si>
  <si>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</si>
  <si>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</si>
  <si>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</si>
  <si>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</si>
  <si>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</si>
  <si>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</si>
  <si>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</si>
  <si>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</si>
  <si>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</si>
  <si>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</si>
  <si>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</si>
  <si>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</si>
  <si>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</si>
  <si>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</si>
  <si>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</si>
  <si>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</si>
  <si>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</si>
  <si>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</si>
  <si>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</si>
  <si>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</si>
  <si>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</si>
  <si>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</si>
  <si>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</si>
  <si>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</si>
  <si>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</si>
  <si>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</si>
  <si>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</si>
  <si>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</si>
  <si>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</si>
  <si>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</si>
  <si>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</si>
  <si>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</si>
  <si>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</si>
  <si>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</si>
  <si>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</si>
  <si>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</si>
  <si>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</si>
  <si>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</si>
  <si>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</si>
  <si>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</si>
  <si>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</si>
  <si>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</si>
  <si>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</si>
  <si>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</si>
  <si>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</si>
  <si>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</si>
  <si>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</si>
  <si>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</si>
  <si>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</si>
  <si>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</si>
  <si>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</si>
  <si>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</si>
  <si>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</si>
  <si>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</si>
  <si>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</si>
  <si>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</si>
  <si>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</si>
  <si>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</si>
  <si>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</si>
  <si>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</si>
  <si>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</si>
  <si>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</si>
  <si>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</si>
  <si>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</si>
  <si>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</si>
  <si>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</si>
  <si>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</si>
  <si>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</si>
  <si>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</si>
  <si>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</si>
  <si>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</si>
  <si>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</si>
  <si>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</si>
  <si>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</si>
  <si>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</si>
  <si>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</si>
  <si>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</si>
  <si>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</si>
  <si>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</si>
  <si>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</si>
  <si>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</si>
  <si>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</si>
  <si>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</si>
  <si>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</si>
  <si>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</si>
  <si>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</si>
  <si>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</si>
  <si>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</si>
  <si>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</si>
  <si>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</si>
  <si>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</si>
  <si>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</si>
  <si>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</si>
  <si>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</si>
  <si>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</si>
  <si>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</si>
  <si>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</si>
  <si>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</si>
  <si>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</si>
  <si>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</si>
  <si>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</si>
  <si>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</si>
  <si>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</si>
  <si>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</si>
  <si>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</si>
  <si>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</si>
  <si>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</si>
  <si>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</si>
  <si>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</si>
  <si>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</si>
  <si>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</si>
  <si>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</si>
  <si>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</si>
  <si>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</si>
  <si>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</si>
  <si>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</si>
  <si>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</si>
  <si>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</si>
  <si>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</si>
  <si>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</si>
  <si>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</si>
  <si>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</si>
  <si>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</si>
  <si>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</si>
  <si>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</si>
  <si>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</si>
  <si>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</si>
  <si>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</si>
  <si>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</si>
  <si>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</si>
  <si>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</si>
  <si>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</si>
  <si>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</si>
  <si>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</si>
  <si>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</si>
  <si>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</si>
  <si>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</si>
  <si>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</si>
  <si>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</si>
  <si>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</si>
  <si>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</si>
  <si>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</si>
  <si>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</si>
  <si>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</si>
  <si>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</si>
  <si>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</si>
  <si>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</si>
  <si>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</si>
  <si>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</si>
  <si>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</si>
  <si>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</si>
  <si>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</si>
  <si>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</si>
  <si>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</si>
  <si>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</si>
  <si>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</si>
  <si>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</si>
  <si>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</si>
  <si>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</si>
  <si>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</si>
  <si>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</si>
  <si>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</si>
  <si>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</si>
  <si>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</si>
  <si>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</si>
  <si>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</si>
  <si>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</si>
  <si>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</si>
  <si>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</si>
  <si>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</si>
  <si>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</si>
  <si>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</si>
  <si>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</si>
  <si>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</si>
  <si>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</si>
  <si>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</si>
  <si>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</si>
  <si>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</si>
  <si>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</si>
  <si>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</si>
  <si>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</si>
  <si>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</si>
  <si>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</si>
  <si>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</si>
  <si>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</si>
  <si>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</si>
  <si>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</si>
  <si>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</si>
  <si>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</si>
  <si>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</si>
  <si>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</si>
  <si>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</si>
  <si>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</si>
  <si>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</si>
  <si>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</si>
  <si>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</si>
  <si>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</si>
  <si>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</si>
  <si>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</si>
  <si>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</si>
  <si>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</si>
  <si>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</si>
  <si>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</si>
  <si>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</si>
  <si>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</si>
  <si>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</si>
  <si>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</si>
  <si>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</si>
  <si>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</si>
  <si>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</si>
  <si>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</si>
  <si>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</si>
  <si>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</si>
  <si>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</si>
  <si>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</si>
  <si>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</si>
  <si>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</si>
  <si>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</si>
  <si>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</si>
  <si>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</si>
  <si>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</si>
  <si>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</si>
  <si>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</si>
  <si>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</si>
  <si>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</si>
  <si>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</si>
  <si>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</si>
  <si>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</si>
  <si>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</si>
  <si>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</si>
  <si>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</si>
  <si>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</si>
  <si>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</si>
  <si>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</si>
  <si>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</si>
  <si>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</si>
  <si>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</si>
  <si>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</si>
  <si>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</si>
  <si>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</si>
  <si>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</si>
  <si>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</si>
  <si>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</si>
  <si>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</si>
  <si>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</si>
  <si>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</si>
  <si>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</si>
  <si>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</si>
  <si>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</si>
  <si>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</si>
  <si>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</si>
  <si>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</si>
  <si>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</si>
  <si>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</si>
  <si>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</si>
  <si>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</si>
  <si>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</si>
  <si>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</si>
  <si>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</si>
  <si>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</si>
  <si>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</si>
  <si>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</si>
  <si>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</si>
  <si>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</si>
  <si>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</si>
  <si>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</si>
  <si>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</si>
  <si>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</si>
  <si>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</si>
  <si>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</si>
  <si>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</si>
  <si>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</si>
  <si>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</si>
  <si>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</si>
  <si>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</si>
  <si>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</si>
  <si>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</si>
  <si>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</si>
  <si>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</si>
  <si>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</si>
  <si>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</si>
  <si>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</si>
  <si>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</si>
  <si>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</si>
  <si>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</si>
  <si>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</si>
  <si>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</si>
  <si>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</si>
  <si>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</si>
  <si>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</si>
  <si>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</si>
  <si>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</si>
  <si>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</si>
  <si>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</si>
  <si>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</si>
  <si>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</si>
  <si>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</si>
  <si>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</si>
  <si>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</si>
  <si>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</si>
  <si>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</si>
  <si>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</si>
  <si>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</si>
  <si>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</si>
  <si>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</si>
  <si>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</si>
  <si>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</si>
  <si>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</si>
  <si>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</si>
  <si>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</si>
  <si>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</si>
  <si>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</si>
  <si>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</si>
  <si>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</si>
  <si>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</si>
  <si>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</si>
  <si>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</si>
  <si>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</si>
  <si>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</si>
  <si>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</si>
  <si>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</si>
  <si>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</si>
  <si>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</si>
  <si>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</si>
  <si>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</si>
  <si>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</si>
  <si>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</si>
  <si>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</si>
  <si>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</si>
  <si>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</si>
  <si>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</si>
  <si>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</si>
  <si>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</si>
  <si>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</si>
  <si>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</si>
  <si>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</si>
  <si>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</si>
  <si>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</si>
  <si>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</si>
  <si>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</si>
  <si>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</si>
  <si>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</si>
  <si>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</si>
  <si>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</si>
  <si>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</si>
  <si>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</si>
  <si>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</si>
  <si>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</si>
  <si>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</si>
  <si>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</si>
  <si>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</si>
  <si>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</si>
  <si>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</si>
  <si>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</si>
  <si>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</si>
  <si>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</si>
  <si>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</si>
  <si>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</si>
  <si>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</si>
  <si>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</si>
  <si>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</si>
  <si>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</si>
  <si>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</si>
  <si>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</si>
  <si>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</si>
  <si>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</si>
  <si>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</si>
  <si>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</si>
  <si>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</si>
  <si>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</si>
  <si>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</si>
  <si>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</si>
  <si>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</si>
  <si>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</si>
  <si>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</si>
  <si>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</si>
  <si>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</si>
  <si>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</si>
  <si>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</si>
  <si>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</si>
  <si>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</si>
  <si>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</si>
  <si>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</si>
  <si>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</si>
  <si>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</si>
  <si>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</si>
  <si>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</si>
  <si>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</si>
  <si>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</si>
  <si>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</si>
  <si>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</si>
  <si>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</si>
  <si>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</si>
  <si>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</si>
  <si>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</si>
  <si>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</si>
  <si>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</si>
  <si>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</si>
  <si>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</si>
  <si>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</si>
  <si>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</si>
  <si>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</si>
  <si>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</si>
  <si>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</si>
  <si>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</si>
  <si>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</si>
  <si>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</si>
  <si>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</si>
  <si>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</si>
  <si>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</si>
  <si>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</si>
  <si>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</si>
  <si>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</si>
  <si>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</si>
  <si>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</si>
  <si>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</si>
  <si>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</si>
  <si>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</si>
  <si>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</si>
  <si>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</si>
  <si>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</si>
  <si>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</si>
  <si>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</si>
  <si>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</si>
  <si>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</si>
  <si>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</si>
  <si>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</si>
  <si>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</si>
  <si>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</si>
  <si>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</si>
  <si>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</si>
  <si>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</si>
  <si>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</si>
  <si>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</si>
  <si>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</si>
  <si>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</si>
  <si>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</si>
  <si>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</si>
  <si>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</si>
  <si>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</si>
  <si>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</si>
  <si>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</si>
  <si>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</si>
  <si>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</si>
  <si>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</si>
  <si>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</si>
  <si>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</si>
  <si>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</si>
  <si>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</si>
  <si>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</si>
  <si>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</si>
  <si>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</si>
  <si>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</si>
  <si>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</si>
  <si>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</si>
  <si>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</si>
  <si>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</si>
  <si>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</si>
  <si>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</si>
  <si>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</si>
  <si>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</si>
  <si>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</si>
  <si>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</si>
  <si>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</si>
  <si>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</si>
  <si>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</si>
  <si>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</si>
  <si>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</si>
  <si>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</si>
  <si>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</si>
  <si>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</si>
  <si>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</si>
  <si>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</si>
  <si>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</si>
  <si>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</si>
  <si>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</si>
  <si>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</si>
  <si>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</si>
  <si>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</si>
  <si>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</si>
  <si>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</si>
  <si>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</si>
  <si>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</si>
  <si>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</si>
  <si>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</si>
  <si>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</si>
  <si>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</si>
  <si>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</si>
  <si>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</si>
  <si>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</si>
  <si>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</si>
  <si>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</si>
  <si>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</si>
  <si>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</si>
  <si>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</si>
  <si>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</si>
  <si>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</si>
  <si>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</si>
  <si>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</si>
  <si>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</si>
  <si>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</si>
  <si>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</si>
  <si>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</si>
  <si>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</si>
  <si>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</si>
  <si>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</si>
  <si>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</si>
  <si>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</si>
  <si>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</si>
  <si>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</si>
  <si>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</si>
  <si>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</si>
  <si>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</si>
  <si>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</si>
  <si>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</si>
  <si>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</si>
  <si>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</si>
  <si>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</si>
  <si>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</si>
  <si>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</si>
  <si>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</si>
  <si>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</si>
  <si>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</si>
  <si>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</si>
  <si>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</si>
  <si>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</si>
  <si>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</si>
  <si>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</si>
  <si>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</si>
  <si>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</si>
  <si>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</si>
  <si>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</si>
  <si>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</si>
  <si>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</si>
  <si>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</si>
  <si>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</si>
  <si>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</si>
  <si>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</si>
  <si>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</si>
  <si>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</si>
  <si>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</si>
  <si>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</si>
  <si>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</si>
  <si>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</si>
  <si>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</si>
  <si>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</si>
  <si>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</si>
  <si>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</si>
  <si>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</si>
  <si>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</si>
  <si>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</si>
  <si>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</si>
  <si>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</si>
  <si>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</si>
  <si>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</si>
  <si>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</si>
  <si>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</si>
  <si>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</si>
  <si>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</si>
  <si>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</si>
  <si>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</si>
  <si>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</si>
  <si>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</si>
  <si>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</si>
  <si>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</si>
  <si>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</si>
  <si>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</si>
  <si>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</si>
  <si>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</si>
  <si>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</si>
  <si>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</si>
  <si>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</si>
  <si>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</si>
  <si>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</si>
  <si>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</si>
  <si>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</si>
  <si>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</si>
  <si>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</si>
  <si>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</si>
  <si>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</si>
  <si>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</si>
  <si>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</si>
  <si>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</si>
  <si>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</si>
  <si>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</si>
  <si>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</si>
  <si>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</si>
  <si>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</si>
  <si>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</si>
  <si>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</si>
  <si>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</si>
  <si>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</si>
  <si>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</si>
  <si>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</si>
  <si>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</si>
  <si>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</si>
  <si>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</si>
  <si>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</si>
  <si>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</si>
  <si>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</si>
  <si>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</si>
  <si>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</si>
  <si>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</si>
  <si>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</si>
  <si>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</si>
  <si>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</si>
  <si>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</si>
  <si>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</si>
  <si>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</si>
  <si>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</si>
  <si>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</si>
  <si>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</si>
  <si>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</si>
  <si>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</si>
  <si>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</si>
  <si>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</si>
  <si>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</si>
  <si>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</si>
  <si>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</si>
  <si>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</si>
  <si>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</si>
  <si>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</si>
  <si>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</si>
  <si>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</si>
  <si>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</si>
  <si>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</si>
  <si>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</si>
  <si>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</si>
  <si>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</si>
  <si>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</si>
  <si>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</si>
  <si>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</si>
  <si>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</si>
  <si>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</si>
  <si>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</si>
  <si>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</si>
  <si>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</si>
  <si>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</si>
  <si>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</si>
  <si>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</si>
  <si>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</si>
  <si>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</si>
  <si>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</si>
  <si>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</si>
  <si>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</si>
  <si>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</si>
  <si>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</si>
  <si>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</si>
  <si>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</si>
  <si>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</si>
  <si>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</si>
  <si>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</si>
  <si>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</si>
  <si>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</si>
  <si>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</si>
  <si>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</si>
  <si>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</si>
  <si>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</si>
  <si>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</si>
  <si>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</si>
  <si>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</si>
  <si>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</si>
  <si>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</si>
  <si>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</si>
  <si>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</si>
  <si>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</si>
  <si>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</si>
  <si>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</si>
  <si>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</si>
  <si>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</si>
  <si>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</si>
  <si>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</si>
  <si>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</si>
  <si>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</si>
  <si>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</si>
  <si>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</si>
  <si>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</si>
  <si>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</si>
  <si>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</si>
  <si>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</si>
  <si>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</si>
  <si>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</si>
  <si>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</si>
  <si>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</si>
  <si>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</si>
  <si>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</si>
  <si>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</si>
  <si>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</si>
  <si>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</si>
  <si>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</si>
  <si>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</si>
  <si>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</si>
  <si>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</si>
  <si>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</si>
  <si>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</si>
  <si>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</si>
  <si>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</si>
  <si>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</si>
  <si>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</si>
  <si>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</si>
  <si>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</si>
  <si>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</si>
  <si>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</si>
  <si>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</si>
  <si>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</si>
  <si>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</si>
  <si>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</si>
  <si>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</si>
  <si>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</si>
  <si>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</si>
  <si>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</si>
  <si>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</si>
  <si>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</si>
  <si>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</si>
  <si>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</si>
  <si>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</si>
  <si>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</si>
  <si>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</si>
  <si>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</si>
  <si>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</si>
  <si>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</si>
  <si>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</si>
  <si>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</si>
  <si>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</si>
  <si>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</si>
  <si>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</si>
  <si>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</si>
  <si>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</si>
  <si>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</si>
  <si>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</si>
  <si>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</si>
  <si>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</si>
  <si>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</si>
  <si>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</si>
  <si>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</si>
  <si>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</si>
  <si>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</si>
  <si>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</si>
  <si>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</si>
  <si>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</si>
  <si>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</si>
  <si>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</si>
  <si>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</si>
  <si>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</si>
  <si>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</si>
  <si>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</si>
  <si>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</si>
  <si>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</si>
  <si>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</si>
  <si>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</si>
  <si>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</si>
  <si>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</si>
  <si>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</si>
  <si>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</si>
  <si>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</si>
  <si>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</si>
  <si>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</si>
  <si>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</si>
  <si>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</si>
  <si>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</si>
  <si>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</si>
  <si>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</si>
  <si>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</si>
  <si>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</si>
  <si>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</si>
  <si>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</si>
  <si>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</si>
  <si>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</si>
  <si>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</si>
  <si>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</si>
  <si>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</si>
  <si>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</si>
  <si>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</si>
  <si>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</si>
  <si>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</si>
  <si>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</si>
  <si>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</si>
  <si>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</si>
  <si>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</si>
  <si>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</si>
  <si>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</si>
  <si>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</si>
  <si>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</si>
  <si>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</si>
  <si>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</si>
  <si>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</si>
  <si>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</si>
  <si>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</si>
  <si>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</si>
  <si>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</si>
  <si>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</si>
  <si>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</si>
  <si>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</si>
  <si>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</si>
  <si>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</si>
  <si>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</si>
  <si>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</si>
  <si>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</si>
  <si>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</si>
  <si>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</si>
  <si>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</si>
  <si>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</si>
  <si>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</si>
  <si>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</si>
  <si>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</si>
  <si>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</si>
  <si>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</si>
  <si>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</si>
  <si>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</si>
  <si>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</si>
  <si>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</si>
  <si>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</si>
  <si>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</si>
  <si>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</si>
  <si>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</si>
  <si>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</si>
  <si>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</si>
  <si>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</si>
  <si>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</si>
  <si>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</si>
  <si>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</si>
  <si>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</si>
  <si>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</si>
  <si>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</si>
  <si>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</si>
  <si>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</si>
  <si>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</si>
  <si>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</si>
  <si>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</si>
  <si>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</si>
  <si>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</si>
  <si>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</si>
  <si>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</si>
  <si>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</si>
  <si>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</si>
  <si>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</si>
  <si>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</si>
  <si>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</si>
  <si>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</si>
  <si>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</si>
  <si>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</si>
  <si>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</si>
  <si>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</si>
  <si>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</si>
  <si>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</si>
  <si>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</si>
  <si>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</si>
  <si>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</si>
  <si>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</si>
  <si>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</si>
  <si>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</si>
  <si>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</si>
  <si>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</si>
  <si>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</si>
  <si>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</si>
  <si>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</si>
  <si>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</si>
  <si>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</si>
  <si>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</si>
  <si>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</si>
  <si>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</si>
  <si>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</si>
  <si>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</si>
  <si>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</si>
  <si>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</si>
  <si>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</si>
  <si>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</si>
  <si>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</si>
  <si>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</si>
  <si>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</si>
  <si>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</si>
  <si>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</si>
  <si>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</si>
  <si>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</si>
  <si>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</si>
  <si>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</si>
  <si>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</si>
  <si>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</si>
  <si>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</si>
  <si>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</si>
  <si>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</si>
  <si>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</si>
  <si>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</si>
  <si>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</si>
  <si>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</si>
  <si>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</si>
  <si>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</si>
  <si>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</si>
  <si>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</si>
  <si>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</si>
  <si>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</si>
  <si>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</si>
  <si>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</si>
  <si>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</si>
  <si>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</si>
  <si>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</si>
  <si>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</si>
  <si>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</si>
  <si>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</si>
  <si>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</si>
  <si>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</si>
  <si>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</si>
  <si>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</si>
  <si>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</si>
  <si>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</si>
  <si>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</si>
  <si>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</si>
  <si>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</si>
  <si>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</si>
  <si>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</si>
  <si>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</si>
  <si>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</si>
  <si>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</si>
  <si>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</si>
  <si>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</si>
  <si>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</si>
  <si>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</si>
  <si>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</si>
  <si>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</si>
  <si>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</si>
  <si>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</si>
  <si>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</si>
  <si>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</si>
  <si>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</si>
  <si>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</si>
  <si>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</si>
  <si>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</si>
  <si>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</si>
  <si>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</si>
  <si>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</si>
  <si>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</si>
  <si>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</si>
  <si>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</si>
  <si>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</si>
  <si>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</si>
  <si>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</si>
  <si>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</si>
  <si>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</si>
  <si>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</si>
  <si>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</si>
  <si>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</si>
  <si>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</si>
  <si>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</si>
  <si>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</si>
  <si>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</si>
  <si>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</si>
  <si>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</si>
  <si>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</si>
  <si>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</si>
  <si>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</si>
  <si>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</si>
  <si>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</si>
  <si>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</si>
  <si>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</si>
  <si>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</si>
  <si>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</si>
  <si>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</si>
  <si>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</si>
  <si>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</si>
  <si>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</si>
  <si>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</si>
  <si>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</si>
  <si>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</si>
  <si>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</si>
  <si>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</si>
  <si>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</si>
  <si>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</si>
  <si>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</si>
  <si>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</si>
  <si>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</si>
  <si>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</si>
  <si>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</si>
  <si>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</si>
  <si>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</si>
  <si>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</si>
  <si>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</si>
  <si>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</si>
  <si>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</si>
  <si>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</si>
  <si>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</si>
  <si>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</si>
  <si>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</si>
  <si>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</si>
  <si>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</si>
  <si>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</si>
  <si>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</si>
  <si>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</si>
  <si>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</si>
  <si>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</si>
  <si>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</si>
  <si>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</si>
  <si>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</si>
  <si>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</si>
  <si>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</si>
  <si>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</si>
  <si>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</si>
  <si>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</si>
  <si>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</si>
  <si>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</si>
  <si>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</si>
  <si>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</si>
  <si>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</si>
  <si>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</si>
  <si>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</si>
  <si>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</si>
  <si>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</si>
  <si>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</si>
  <si>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</si>
  <si>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</si>
  <si>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</si>
  <si>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</si>
  <si>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</si>
  <si>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</si>
  <si>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</si>
  <si>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</si>
  <si>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</si>
  <si>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</si>
  <si>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</si>
  <si>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</si>
  <si>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</si>
  <si>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</si>
  <si>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</si>
  <si>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</si>
  <si>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</si>
  <si>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</si>
  <si>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</si>
  <si>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</si>
  <si>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</si>
  <si>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</si>
  <si>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</si>
  <si>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</si>
  <si>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</si>
  <si>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</si>
  <si>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</si>
  <si>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</si>
  <si>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</si>
  <si>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</si>
  <si>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</si>
  <si>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</si>
  <si>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</si>
  <si>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</si>
  <si>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</si>
  <si>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</si>
  <si>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</si>
  <si>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</si>
  <si>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</si>
  <si>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</si>
  <si>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</si>
  <si>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</si>
  <si>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</si>
  <si>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</si>
  <si>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</si>
  <si>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</si>
  <si>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</si>
  <si>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</si>
  <si>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</si>
  <si>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</si>
  <si>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</si>
  <si>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</si>
  <si>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</si>
  <si>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</si>
  <si>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</si>
  <si>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</si>
  <si>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</si>
  <si>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</si>
  <si>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</si>
  <si>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</si>
  <si>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</si>
  <si>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</si>
  <si>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</si>
  <si>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</si>
  <si>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</si>
  <si>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</si>
  <si>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</si>
  <si>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</si>
  <si>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</si>
  <si>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</si>
  <si>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</si>
  <si>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</si>
  <si>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</si>
  <si>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</si>
  <si>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</si>
  <si>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</si>
  <si>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</si>
  <si>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</si>
  <si>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</si>
  <si>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</si>
  <si>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</si>
  <si>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</si>
  <si>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</si>
  <si>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</si>
  <si>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</si>
  <si>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</si>
  <si>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</si>
  <si>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</si>
  <si>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</si>
  <si>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</si>
  <si>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</si>
  <si>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</si>
  <si>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</si>
  <si>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</si>
  <si>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</si>
  <si>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</si>
  <si>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</si>
  <si>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</si>
  <si>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</si>
  <si>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</si>
  <si>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</si>
  <si>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</si>
  <si>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</si>
  <si>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</si>
  <si>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</si>
  <si>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</si>
  <si>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</si>
  <si>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</si>
  <si>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</si>
  <si>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</si>
  <si>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</si>
  <si>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</si>
  <si>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</si>
  <si>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</si>
  <si>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</si>
  <si>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</si>
  <si>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</si>
  <si>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</si>
  <si>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</si>
  <si>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</si>
  <si>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</si>
  <si>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</si>
  <si>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</si>
  <si>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</si>
  <si>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</si>
  <si>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</si>
  <si>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</si>
  <si>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</si>
  <si>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</si>
  <si>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</si>
  <si>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</si>
  <si>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</si>
  <si>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</si>
  <si>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</si>
  <si>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</si>
  <si>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</si>
  <si>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</si>
  <si>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</si>
  <si>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</si>
  <si>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</si>
  <si>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</si>
  <si>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</si>
  <si>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</si>
  <si>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</si>
  <si>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</si>
  <si>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</si>
  <si>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</si>
  <si>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</si>
  <si>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</si>
  <si>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</si>
  <si>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</si>
  <si>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</si>
  <si>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</si>
  <si>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</si>
  <si>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</si>
  <si>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</si>
  <si>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</si>
  <si>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</si>
  <si>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</si>
  <si>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</si>
  <si>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</si>
  <si>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</si>
  <si>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</si>
  <si>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</si>
  <si>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</si>
  <si>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</si>
  <si>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</si>
  <si>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</si>
  <si>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</si>
  <si>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</si>
  <si>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</si>
  <si>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</si>
  <si>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</si>
  <si>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</si>
  <si>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</si>
  <si>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</si>
  <si>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</si>
  <si>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</si>
  <si>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</si>
  <si>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</si>
  <si>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</si>
  <si>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</si>
  <si>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</si>
  <si>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</si>
  <si>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</si>
  <si>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</si>
  <si>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</si>
  <si>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</si>
  <si>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</si>
  <si>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</si>
  <si>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</si>
  <si>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</si>
  <si>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</si>
  <si>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</si>
  <si>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</si>
  <si>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</si>
  <si>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</si>
  <si>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</si>
  <si>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</si>
  <si>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</si>
  <si>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</si>
  <si>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</si>
  <si>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</si>
  <si>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</si>
  <si>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</si>
  <si>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</si>
  <si>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</si>
  <si>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</si>
  <si>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</si>
  <si>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</si>
  <si>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</si>
  <si>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</si>
  <si>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</si>
  <si>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</si>
  <si>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</si>
  <si>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</si>
  <si>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</si>
  <si>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</si>
  <si>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</si>
  <si>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</si>
  <si>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</si>
  <si>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</si>
  <si>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</si>
  <si>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</si>
  <si>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</si>
  <si>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</si>
  <si>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</si>
  <si>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</si>
  <si>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</si>
  <si>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</si>
  <si>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</si>
  <si>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</si>
  <si>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</si>
  <si>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</si>
  <si>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</si>
  <si>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</si>
  <si>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</si>
  <si>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</si>
  <si>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</si>
  <si>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</si>
  <si>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</si>
  <si>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</si>
  <si>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</si>
  <si>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</si>
  <si>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</si>
  <si>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</si>
  <si>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</si>
  <si>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</si>
  <si>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</si>
  <si>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</si>
  <si>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</si>
  <si>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</si>
  <si>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</si>
  <si>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</si>
  <si>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</si>
  <si>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</si>
  <si>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</si>
  <si>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</si>
  <si>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</si>
  <si>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</si>
  <si>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</si>
  <si>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</si>
  <si>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</si>
  <si>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</si>
  <si>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</si>
  <si>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</si>
  <si>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</si>
  <si>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</si>
  <si>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</si>
  <si>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</si>
  <si>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</si>
  <si>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</si>
  <si>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</si>
  <si>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</si>
  <si>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</si>
  <si>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</si>
  <si>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</si>
  <si>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</si>
  <si>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</si>
  <si>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</si>
  <si>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</si>
  <si>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</si>
  <si>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</si>
  <si>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</si>
  <si>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</si>
  <si>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</si>
  <si>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</si>
  <si>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</si>
  <si>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</si>
  <si>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</si>
  <si>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</si>
  <si>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</si>
  <si>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</si>
  <si>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</si>
  <si>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</si>
  <si>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</si>
  <si>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</si>
  <si>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</si>
  <si>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</si>
  <si>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</si>
  <si>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</si>
  <si>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</si>
  <si>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</si>
  <si>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</si>
  <si>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</si>
  <si>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</si>
  <si>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</si>
  <si>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</si>
  <si>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</si>
  <si>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</si>
  <si>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</si>
  <si>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</si>
  <si>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</si>
  <si>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</si>
  <si>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</si>
  <si>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</si>
  <si>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</si>
  <si>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</si>
  <si>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</si>
  <si>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</si>
  <si>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</si>
  <si>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</si>
  <si>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</si>
  <si>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</si>
  <si>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</si>
  <si>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</si>
  <si>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</si>
  <si>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</si>
  <si>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</si>
  <si>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</si>
  <si>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</si>
  <si>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</si>
  <si>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</si>
  <si>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</si>
  <si>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</si>
  <si>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</si>
  <si>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</si>
  <si>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</si>
  <si>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</si>
  <si>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</si>
  <si>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</si>
  <si>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</si>
  <si>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</si>
  <si>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</si>
  <si>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</si>
  <si>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</si>
  <si>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</si>
  <si>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</si>
  <si>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</si>
  <si>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</si>
  <si>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</si>
  <si>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</si>
  <si>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</si>
  <si>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</si>
  <si>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</si>
  <si>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</si>
  <si>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</si>
  <si>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</si>
  <si>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</si>
  <si>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</si>
  <si>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</si>
  <si>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</si>
  <si>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</si>
  <si>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</si>
  <si>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</si>
  <si>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</si>
  <si>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</si>
  <si>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</si>
  <si>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</si>
  <si>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</si>
  <si>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</si>
  <si>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</si>
  <si>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</si>
  <si>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</si>
  <si>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</si>
  <si>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</si>
  <si>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</si>
  <si>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</si>
  <si>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</si>
  <si>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</si>
  <si>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</si>
  <si>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</si>
  <si>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</si>
  <si>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</si>
  <si>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</si>
  <si>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</si>
  <si>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</si>
  <si>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</si>
  <si>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</si>
  <si>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</si>
  <si>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</si>
  <si>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</si>
  <si>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</si>
  <si>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</si>
  <si>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</si>
  <si>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</si>
  <si>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</si>
  <si>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</si>
  <si>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</si>
  <si>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</si>
  <si>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</si>
  <si>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</si>
  <si>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</si>
  <si>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</si>
  <si>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</si>
  <si>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</si>
  <si>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</si>
  <si>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</si>
  <si>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</si>
  <si>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</si>
  <si>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</si>
  <si>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</si>
  <si>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</si>
  <si>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</si>
  <si>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</si>
  <si>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</si>
  <si>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</si>
  <si>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</si>
  <si>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</si>
  <si>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</si>
  <si>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</si>
  <si>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</si>
  <si>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</si>
  <si>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</si>
  <si>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</si>
  <si>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</si>
  <si>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</si>
  <si>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</si>
  <si>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</si>
  <si>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</si>
  <si>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</si>
  <si>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</si>
  <si>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</si>
  <si>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</si>
  <si>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</si>
  <si>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</si>
  <si>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</si>
  <si>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</si>
  <si>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</si>
  <si>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</si>
  <si>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</si>
  <si>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</si>
  <si>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</si>
  <si>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</si>
  <si>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</si>
  <si>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</si>
  <si>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</si>
  <si>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</si>
  <si>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</si>
  <si>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</si>
  <si>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</si>
  <si>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</si>
  <si>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</si>
  <si>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</si>
  <si>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</si>
  <si>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</si>
  <si>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</si>
  <si>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</si>
  <si>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</si>
  <si>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</si>
  <si>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</si>
  <si>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</si>
  <si>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</si>
  <si>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</si>
  <si>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</si>
  <si>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</si>
  <si>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</si>
  <si>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</si>
  <si>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</si>
  <si>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</si>
  <si>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</si>
  <si>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</si>
  <si>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</si>
  <si>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</si>
  <si>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</si>
  <si>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</si>
  <si>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</si>
  <si>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</si>
  <si>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</si>
  <si>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</si>
  <si>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</si>
  <si>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</si>
  <si>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</si>
  <si>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</si>
  <si>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</si>
  <si>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</si>
  <si>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</si>
  <si>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</si>
  <si>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</si>
  <si>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</si>
  <si>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</si>
  <si>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</si>
  <si>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</si>
  <si>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</si>
  <si>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</si>
  <si>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</si>
  <si>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</si>
  <si>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</si>
  <si>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</si>
  <si>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</si>
  <si>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</si>
  <si>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</si>
  <si>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</si>
  <si>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</si>
  <si>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</si>
  <si>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</si>
  <si>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</si>
  <si>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</si>
  <si>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</si>
  <si>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</si>
  <si>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</si>
  <si>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</si>
  <si>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</si>
  <si>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</si>
  <si>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</si>
  <si>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</si>
  <si>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</si>
  <si>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</si>
  <si>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</si>
  <si>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</si>
  <si>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</si>
  <si>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</si>
  <si>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</si>
  <si>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</si>
  <si>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</si>
  <si>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</si>
  <si>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</si>
  <si>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</si>
  <si>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</si>
  <si>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</si>
  <si>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</si>
  <si>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</si>
  <si>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</si>
  <si>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</si>
  <si>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</si>
  <si>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</si>
  <si>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</si>
  <si>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</si>
  <si>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</si>
  <si>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</si>
  <si>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</si>
  <si>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</si>
  <si>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</si>
  <si>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</si>
  <si>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</si>
  <si>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</si>
  <si>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</si>
  <si>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</si>
  <si>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</si>
  <si>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</si>
  <si>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</si>
  <si>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</si>
  <si>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</si>
  <si>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</si>
  <si>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</si>
  <si>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</si>
  <si>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</si>
  <si>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</si>
  <si>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</si>
  <si>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</si>
  <si>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</si>
  <si>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</si>
  <si>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</si>
  <si>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</si>
  <si>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</si>
  <si>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</si>
  <si>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</si>
  <si>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</si>
  <si>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</si>
  <si>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</si>
  <si>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</si>
  <si>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</si>
  <si>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</si>
  <si>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</si>
  <si>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</si>
  <si>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</si>
  <si>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</si>
  <si>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</si>
  <si>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</si>
  <si>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</si>
  <si>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</si>
  <si>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</si>
  <si>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</si>
  <si>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</si>
  <si>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</si>
  <si>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</si>
  <si>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</si>
  <si>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</si>
  <si>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</si>
  <si>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</si>
  <si>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</si>
  <si>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</si>
  <si>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</si>
  <si>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</si>
  <si>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</si>
  <si>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</si>
  <si>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</si>
  <si>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</si>
  <si>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</si>
  <si>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</si>
  <si>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</si>
  <si>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</si>
  <si>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</si>
  <si>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</si>
  <si>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</si>
  <si>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</si>
  <si>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</si>
  <si>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</si>
  <si>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</si>
  <si>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</si>
  <si>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</si>
  <si>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</si>
  <si>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</si>
  <si>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</si>
  <si>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</si>
  <si>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</si>
  <si>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</si>
  <si>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</si>
  <si>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</si>
  <si>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</si>
  <si>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</si>
  <si>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</si>
  <si>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</si>
  <si>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</si>
  <si>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</si>
  <si>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</si>
  <si>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</si>
  <si>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</si>
  <si>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</si>
  <si>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</si>
  <si>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</si>
  <si>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</si>
  <si>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</si>
  <si>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</si>
  <si>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</si>
  <si>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</si>
  <si>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</si>
  <si>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</si>
  <si>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</si>
  <si>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</si>
  <si>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</si>
  <si>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</si>
  <si>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</si>
  <si>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</si>
  <si>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</si>
  <si>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</si>
  <si>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</si>
  <si>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</si>
  <si>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</si>
  <si>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</si>
  <si>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</si>
  <si>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</si>
  <si>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</si>
  <si>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</si>
  <si>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</si>
  <si>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</si>
  <si>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</si>
  <si>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</si>
  <si>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</si>
  <si>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</si>
  <si>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</si>
  <si>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</si>
  <si>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</si>
  <si>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</si>
  <si>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</si>
  <si>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</si>
  <si>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</si>
  <si>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</si>
  <si>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</si>
  <si>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</si>
  <si>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</si>
  <si>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</si>
  <si>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</si>
  <si>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</si>
  <si>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</si>
  <si>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</si>
  <si>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</si>
  <si>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</si>
  <si>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</si>
  <si>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</si>
  <si>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</si>
  <si>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</si>
  <si>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</si>
  <si>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</si>
  <si>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</si>
  <si>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</si>
  <si>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</si>
  <si>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</si>
  <si>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</si>
  <si>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</si>
  <si>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</si>
  <si>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</si>
  <si>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</si>
  <si>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</si>
  <si>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</si>
  <si>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</si>
  <si>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</si>
  <si>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</si>
  <si>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</si>
  <si>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</si>
  <si>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</si>
  <si>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</si>
  <si>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</si>
  <si>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</si>
  <si>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</si>
  <si>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</si>
  <si>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</si>
  <si>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</si>
  <si>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</si>
  <si>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</si>
  <si>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</si>
  <si>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</si>
  <si>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</si>
  <si>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</si>
  <si>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</si>
  <si>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</si>
  <si>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</si>
  <si>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</si>
  <si>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</si>
  <si>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</si>
  <si>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</si>
  <si>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</si>
  <si>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</si>
  <si>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</si>
  <si>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</si>
  <si>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</si>
  <si>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</si>
  <si>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</si>
  <si>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</si>
  <si>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</si>
  <si>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</si>
  <si>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</si>
  <si>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</si>
  <si>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</si>
  <si>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</si>
  <si>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</si>
  <si>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</si>
  <si>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</si>
  <si>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</si>
  <si>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</si>
  <si>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</si>
  <si>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</si>
  <si>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</si>
  <si>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</si>
  <si>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</si>
  <si>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</si>
  <si>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</si>
  <si>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</si>
  <si>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</si>
  <si>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</si>
  <si>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</si>
  <si>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</si>
  <si>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</si>
  <si>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</si>
  <si>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</si>
  <si>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</si>
  <si>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</si>
  <si>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</si>
  <si>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</si>
  <si>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</si>
  <si>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</si>
  <si>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</si>
  <si>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</si>
  <si>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</si>
  <si>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</si>
  <si>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</si>
  <si>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</si>
  <si>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</si>
  <si>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</si>
  <si>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</si>
  <si>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</si>
  <si>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</si>
  <si>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</si>
  <si>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</si>
  <si>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</si>
  <si>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</si>
  <si>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</si>
  <si>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</si>
  <si>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</si>
  <si>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</si>
  <si>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</si>
  <si>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</si>
  <si>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</si>
  <si>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</si>
  <si>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</si>
  <si>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</si>
  <si>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</si>
  <si>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</si>
  <si>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</si>
  <si>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</si>
  <si>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</si>
  <si>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</si>
  <si>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</si>
  <si>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</si>
  <si>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</si>
  <si>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</si>
  <si>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</si>
  <si>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</si>
  <si>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</si>
  <si>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</si>
  <si>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</si>
  <si>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</si>
  <si>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</si>
  <si>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</si>
  <si>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</si>
  <si>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</si>
  <si>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</si>
  <si>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</si>
  <si>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</si>
  <si>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</si>
  <si>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</si>
  <si>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</si>
  <si>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</si>
  <si>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</si>
  <si>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</si>
  <si>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</si>
  <si>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</si>
  <si>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</si>
  <si>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</si>
  <si>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</si>
  <si>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</si>
  <si>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</si>
  <si>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</si>
  <si>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</si>
  <si>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</si>
  <si>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</si>
  <si>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</si>
  <si>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</si>
  <si>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</si>
  <si>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</si>
  <si>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</si>
  <si>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</si>
  <si>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</si>
  <si>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</si>
  <si>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</si>
  <si>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</si>
  <si>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</si>
  <si>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</si>
  <si>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</si>
  <si>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</si>
  <si>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</si>
  <si>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</si>
  <si>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</si>
  <si>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</si>
  <si>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</si>
  <si>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</si>
  <si>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</si>
  <si>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</si>
  <si>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</si>
  <si>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</si>
  <si>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</si>
  <si>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</si>
  <si>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</si>
  <si>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</si>
  <si>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</si>
  <si>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</si>
  <si>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</si>
  <si>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</si>
  <si>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</si>
  <si>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</si>
  <si>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</si>
  <si>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</si>
  <si>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</si>
  <si>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</si>
  <si>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</si>
  <si>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</si>
  <si>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</si>
  <si>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</si>
  <si>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</si>
  <si>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</si>
  <si>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</si>
  <si>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</si>
  <si>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</si>
  <si>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</si>
  <si>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</si>
  <si>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</si>
  <si>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</si>
  <si>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</si>
  <si>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</si>
  <si>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</si>
  <si>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</si>
  <si>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</si>
  <si>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</si>
  <si>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</si>
  <si>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</si>
  <si>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</si>
  <si>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</si>
  <si>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</si>
  <si>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</si>
  <si>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</si>
  <si>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</si>
  <si>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</si>
  <si>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</si>
  <si>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</si>
  <si>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</si>
  <si>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</si>
  <si>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</si>
  <si>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</si>
  <si>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</si>
  <si>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</si>
  <si>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</si>
  <si>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</si>
  <si>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</si>
  <si>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</si>
  <si>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</si>
  <si>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</si>
  <si>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</si>
  <si>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</si>
  <si>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</si>
  <si>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</si>
  <si>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</si>
  <si>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</si>
  <si>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</si>
  <si>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</si>
  <si>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</si>
  <si>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</si>
  <si>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</si>
  <si>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</si>
  <si>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</si>
  <si>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</si>
  <si>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</si>
  <si>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</si>
  <si>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</si>
  <si>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</si>
  <si>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</si>
  <si>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</si>
  <si>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</si>
  <si>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</si>
  <si>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</si>
  <si>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</si>
  <si>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</si>
  <si>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</si>
  <si>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</si>
  <si>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</si>
  <si>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</si>
  <si>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</si>
  <si>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</si>
  <si>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</si>
  <si>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</si>
  <si>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</si>
  <si>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</si>
  <si>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</si>
  <si>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</si>
  <si>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</si>
  <si>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</si>
  <si>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</si>
  <si>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</si>
  <si>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</si>
  <si>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</si>
  <si>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</si>
  <si>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</si>
  <si>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</si>
  <si>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</si>
  <si>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</si>
  <si>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</si>
  <si>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</si>
  <si>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</si>
  <si>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</si>
  <si>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</si>
  <si>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</si>
  <si>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</si>
  <si>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</si>
  <si>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</si>
  <si>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</si>
  <si>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</si>
  <si>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</si>
  <si>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</si>
  <si>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</si>
  <si>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</si>
  <si>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</si>
  <si>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</si>
  <si>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</si>
  <si>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</si>
  <si>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</si>
  <si>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</si>
  <si>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</si>
  <si>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</si>
  <si>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</si>
  <si>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</si>
  <si>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</si>
  <si>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</si>
  <si>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</si>
  <si>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</si>
  <si>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</si>
  <si>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</si>
  <si>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</si>
  <si>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</si>
  <si>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</si>
  <si>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</si>
  <si>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</si>
  <si>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</si>
  <si>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</si>
  <si>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</si>
  <si>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</si>
  <si>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</si>
  <si>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</si>
  <si>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</si>
  <si>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</si>
  <si>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</si>
  <si>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</si>
  <si>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</si>
  <si>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</si>
  <si>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</si>
  <si>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</si>
  <si>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</si>
  <si>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</si>
  <si>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</si>
  <si>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</si>
  <si>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</si>
  <si>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</si>
  <si>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</si>
  <si>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</si>
  <si>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</si>
  <si>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</si>
  <si>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</si>
  <si>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</si>
  <si>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</si>
  <si>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</si>
  <si>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</si>
  <si>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</si>
  <si>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</si>
  <si>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</si>
  <si>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</si>
  <si>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</si>
  <si>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</si>
  <si>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</si>
  <si>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</si>
  <si>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</si>
  <si>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</si>
  <si>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</si>
  <si>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</si>
  <si>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</si>
  <si>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</si>
  <si>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</si>
  <si>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</si>
  <si>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</si>
  <si>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</si>
  <si>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</si>
  <si>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</si>
  <si>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</si>
  <si>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</si>
  <si>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</si>
  <si>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</si>
  <si>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</si>
  <si>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</si>
  <si>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</si>
  <si>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</si>
  <si>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</si>
  <si>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</si>
  <si>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</si>
  <si>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</si>
  <si>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</si>
  <si>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</si>
  <si>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</si>
  <si>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</si>
  <si>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</si>
  <si>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</si>
  <si>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</si>
  <si>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</si>
  <si>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</si>
  <si>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</si>
  <si>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</si>
  <si>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</si>
  <si>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</si>
  <si>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</si>
  <si>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</si>
  <si>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</si>
  <si>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</si>
  <si>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</si>
  <si>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</si>
  <si>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</si>
  <si>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</si>
  <si>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</si>
  <si>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</si>
  <si>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</si>
  <si>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</si>
  <si>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</si>
  <si>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</si>
  <si>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</si>
  <si>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</si>
  <si>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</si>
  <si>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</si>
  <si>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</si>
  <si>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</si>
  <si>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</si>
  <si>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</si>
  <si>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</si>
  <si>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</si>
  <si>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</si>
  <si>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</si>
  <si>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</si>
  <si>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</si>
  <si>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</si>
  <si>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</si>
  <si>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</si>
  <si>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</si>
  <si>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</si>
  <si>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</si>
  <si>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</si>
  <si>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</si>
  <si>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</si>
  <si>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</si>
  <si>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</si>
  <si>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</si>
  <si>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</si>
  <si>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</si>
  <si>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</si>
  <si>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</si>
  <si>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</si>
  <si>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</si>
  <si>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</si>
  <si>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</si>
  <si>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</si>
  <si>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</si>
  <si>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</si>
  <si>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</si>
  <si>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</si>
  <si>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</si>
  <si>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</si>
  <si>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</si>
  <si>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</si>
  <si>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</si>
  <si>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</si>
  <si>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</si>
  <si>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</si>
  <si>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</si>
  <si>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</si>
  <si>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</si>
  <si>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</si>
  <si>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</si>
  <si>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</si>
  <si>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</si>
  <si>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</si>
  <si>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</si>
  <si>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</si>
  <si>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</si>
  <si>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</si>
  <si>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</si>
  <si>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</si>
  <si>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</si>
  <si>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</si>
  <si>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</si>
  <si>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</si>
  <si>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</si>
  <si>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</si>
  <si>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</si>
  <si>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</si>
  <si>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</si>
  <si>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</si>
  <si>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</si>
  <si>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</si>
  <si>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</si>
  <si>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</si>
  <si>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</si>
  <si>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</si>
  <si>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</si>
  <si>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</si>
  <si>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</si>
  <si>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</si>
  <si>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</si>
  <si>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</si>
  <si>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</si>
  <si>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</si>
  <si>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</si>
  <si>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</si>
  <si>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</si>
  <si>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</si>
  <si>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</si>
  <si>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</si>
  <si>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</si>
  <si>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</si>
  <si>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</si>
  <si>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</si>
  <si>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</si>
  <si>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</si>
  <si>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</si>
  <si>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</si>
  <si>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</si>
  <si>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</si>
  <si>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</si>
  <si>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</si>
  <si>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</si>
  <si>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</si>
  <si>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</si>
  <si>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</si>
  <si>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</si>
  <si>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</si>
  <si>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</si>
  <si>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</si>
  <si>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</si>
  <si>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</si>
  <si>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</si>
  <si>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</si>
  <si>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</si>
  <si>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</si>
  <si>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</si>
  <si>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</si>
  <si>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</si>
  <si>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</si>
  <si>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</si>
  <si>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</si>
  <si>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</si>
  <si>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</si>
  <si>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</si>
  <si>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</si>
  <si>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</si>
  <si>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</si>
  <si>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</si>
  <si>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</si>
  <si>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</si>
  <si>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</si>
  <si>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</si>
  <si>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</si>
  <si>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</si>
  <si>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</si>
  <si>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</si>
  <si>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</si>
  <si>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</si>
  <si>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</si>
  <si>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</si>
  <si>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</si>
  <si>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</si>
  <si>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</si>
  <si>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</si>
  <si>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</si>
  <si>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</si>
  <si>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</si>
  <si>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</si>
  <si>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</si>
  <si>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</si>
  <si>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</si>
  <si>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</si>
  <si>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</si>
  <si>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</si>
  <si>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</si>
  <si>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</si>
  <si>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</si>
  <si>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</si>
  <si>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</si>
  <si>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</si>
  <si>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</si>
  <si>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</si>
  <si>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</si>
  <si>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</si>
  <si>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</si>
  <si>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</si>
  <si>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</si>
  <si>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</si>
  <si>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</si>
  <si>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</si>
  <si>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</si>
  <si>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</si>
  <si>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</si>
  <si>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</si>
  <si>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</si>
  <si>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</si>
  <si>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</si>
  <si>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</si>
  <si>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</si>
  <si>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</si>
  <si>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</si>
  <si>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</si>
  <si>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</si>
  <si>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</si>
  <si>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</si>
  <si>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</si>
  <si>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</si>
  <si>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</si>
  <si>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</si>
  <si>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</si>
  <si>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</si>
  <si>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</si>
  <si>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</si>
  <si>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</si>
  <si>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</si>
  <si>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</si>
  <si>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</si>
  <si>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</si>
  <si>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</si>
  <si>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</si>
  <si>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</si>
  <si>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</si>
  <si>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</si>
  <si>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</si>
  <si>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</si>
  <si>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</si>
  <si>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</si>
  <si>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</si>
  <si>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</si>
  <si>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</si>
  <si>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</si>
  <si>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</si>
  <si>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</si>
  <si>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</si>
  <si>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</si>
  <si>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</si>
  <si>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</si>
  <si>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</si>
  <si>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</si>
  <si>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</si>
  <si>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</si>
  <si>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</si>
  <si>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</si>
  <si>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</si>
  <si>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</si>
  <si>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</si>
  <si>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</si>
  <si>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</si>
  <si>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</si>
  <si>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</si>
  <si>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</si>
  <si>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</si>
  <si>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</si>
  <si>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</si>
  <si>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</si>
  <si>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</si>
  <si>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</si>
  <si>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</si>
  <si>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</si>
  <si>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</si>
  <si>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</si>
  <si>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</si>
  <si>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</si>
  <si>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</si>
  <si>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</si>
  <si>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</si>
  <si>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</si>
  <si>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</si>
  <si>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</si>
  <si>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</si>
  <si>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</si>
  <si>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</si>
  <si>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</si>
  <si>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</si>
  <si>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</si>
  <si>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</si>
  <si>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</si>
  <si>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</si>
  <si>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</si>
  <si>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</si>
  <si>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</si>
  <si>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</si>
  <si>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</si>
  <si>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</si>
  <si>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</si>
  <si>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</si>
  <si>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</si>
  <si>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</si>
  <si>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</si>
  <si>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</si>
  <si>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</si>
  <si>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</si>
  <si>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</si>
  <si>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</si>
  <si>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</si>
  <si>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</si>
  <si>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</si>
  <si>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</si>
  <si>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</si>
  <si>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</si>
  <si>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</si>
  <si>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</si>
  <si>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</si>
  <si>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</si>
  <si>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</si>
  <si>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</si>
  <si>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</si>
  <si>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</si>
  <si>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</si>
  <si>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</si>
  <si>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</si>
  <si>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</si>
  <si>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</si>
  <si>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</si>
  <si>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</si>
  <si>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</si>
  <si>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</si>
  <si>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</si>
  <si>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</si>
  <si>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</si>
  <si>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</si>
  <si>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</si>
  <si>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</si>
  <si>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</si>
  <si>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</si>
  <si>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</si>
  <si>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</si>
  <si>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</si>
  <si>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</si>
  <si>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</si>
  <si>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</si>
  <si>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</si>
  <si>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</si>
  <si>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</si>
  <si>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</si>
  <si>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</si>
  <si>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</si>
  <si>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</si>
  <si>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</si>
  <si>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</si>
  <si>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</si>
  <si>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</si>
  <si>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</si>
  <si>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</si>
  <si>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</si>
  <si>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</si>
  <si>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</si>
  <si>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</si>
  <si>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</si>
  <si>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</si>
  <si>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</si>
  <si>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</si>
  <si>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</si>
  <si>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</si>
  <si>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</si>
  <si>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</si>
  <si>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</si>
  <si>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</si>
  <si>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</si>
  <si>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</si>
  <si>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</si>
  <si>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</si>
  <si>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</si>
  <si>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</si>
  <si>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</si>
  <si>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</si>
  <si>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</si>
  <si>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</si>
  <si>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</si>
  <si>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</si>
  <si>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</si>
  <si>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</si>
  <si>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</si>
  <si>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</si>
  <si>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</si>
  <si>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</si>
  <si>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</si>
  <si>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</si>
  <si>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</si>
  <si>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</si>
  <si>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</si>
  <si>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</si>
  <si>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</si>
  <si>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</si>
  <si>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</si>
  <si>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</si>
  <si>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</si>
  <si>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</si>
  <si>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</si>
  <si>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</si>
  <si>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</si>
  <si>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</si>
  <si>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</si>
  <si>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</si>
  <si>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</si>
  <si>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</si>
  <si>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</si>
  <si>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</si>
  <si>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</si>
  <si>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</si>
  <si>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</si>
  <si>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</si>
  <si>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</si>
  <si>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</si>
  <si>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</si>
  <si>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</si>
  <si>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</si>
  <si>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</si>
  <si>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</si>
  <si>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</si>
  <si>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</si>
  <si>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</si>
  <si>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</si>
  <si>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</si>
  <si>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</si>
  <si>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</si>
  <si>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</si>
  <si>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</si>
  <si>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</si>
  <si>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</si>
  <si>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</si>
  <si>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</si>
  <si>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</si>
  <si>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</si>
  <si>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</si>
  <si>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</si>
  <si>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</si>
  <si>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</si>
  <si>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</si>
  <si>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</si>
  <si>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</si>
  <si>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</si>
  <si>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</si>
  <si>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</si>
  <si>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</si>
  <si>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</si>
  <si>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</si>
  <si>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</si>
  <si>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</si>
  <si>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</si>
  <si>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</si>
  <si>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</si>
  <si>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</si>
  <si>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</si>
  <si>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</si>
  <si>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</si>
  <si>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</si>
  <si>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</si>
  <si>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</si>
  <si>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</si>
  <si>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</si>
  <si>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</si>
  <si>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</si>
  <si>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</si>
  <si>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</si>
  <si>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</si>
  <si>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</si>
  <si>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</si>
  <si>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</si>
  <si>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</si>
  <si>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</si>
  <si>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</si>
  <si>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</si>
  <si>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</si>
  <si>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</si>
  <si>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</si>
  <si>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</si>
  <si>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</si>
  <si>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</si>
  <si>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</si>
  <si>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</si>
  <si>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</si>
  <si>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</si>
  <si>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</si>
  <si>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</si>
  <si>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</si>
  <si>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</si>
  <si>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</si>
  <si>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</si>
  <si>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</si>
  <si>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</si>
  <si>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</si>
  <si>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</si>
  <si>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</si>
  <si>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</si>
  <si>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</si>
  <si>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</si>
  <si>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</si>
  <si>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</si>
  <si>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</si>
  <si>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</si>
  <si>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</si>
  <si>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</si>
  <si>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</si>
  <si>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</si>
  <si>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</si>
  <si>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</si>
  <si>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</si>
  <si>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</si>
  <si>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</si>
  <si>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</si>
  <si>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</si>
  <si>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</si>
  <si>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</si>
  <si>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</si>
  <si>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</si>
  <si>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</si>
  <si>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</si>
  <si>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</si>
  <si>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</si>
  <si>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</si>
  <si>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</si>
  <si>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</si>
  <si>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</si>
  <si>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</si>
  <si>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</si>
  <si>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</si>
  <si>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</si>
  <si>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</si>
  <si>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</si>
  <si>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</si>
  <si>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</si>
  <si>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</si>
  <si>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</si>
  <si>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</si>
  <si>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</si>
  <si>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</si>
  <si>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</si>
  <si>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</si>
  <si>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</si>
  <si>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</si>
  <si>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</si>
  <si>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</si>
  <si>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</si>
  <si>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</si>
  <si>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</si>
  <si>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</si>
  <si>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</si>
  <si>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</si>
  <si>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</si>
  <si>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</si>
  <si>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</si>
  <si>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</si>
  <si>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</si>
  <si>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</si>
  <si>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</si>
  <si>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</si>
  <si>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</si>
  <si>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</si>
  <si>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</si>
  <si>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</si>
  <si>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</si>
  <si>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</si>
  <si>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</si>
  <si>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</si>
  <si>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</si>
  <si>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</si>
  <si>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</si>
  <si>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</si>
  <si>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</si>
  <si>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</si>
  <si>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</si>
  <si>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</si>
  <si>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</si>
  <si>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</si>
  <si>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</si>
  <si>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</si>
  <si>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</si>
  <si>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</si>
  <si>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</si>
  <si>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</si>
  <si>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</si>
  <si>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</si>
  <si>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</si>
  <si>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</si>
  <si>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</si>
  <si>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</si>
  <si>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</si>
  <si>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</si>
  <si>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</si>
  <si>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</si>
  <si>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</si>
  <si>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</si>
  <si>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</si>
  <si>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</si>
  <si>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</si>
  <si>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</si>
  <si>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</si>
  <si>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</si>
  <si>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</si>
  <si>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</si>
  <si>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</si>
  <si>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</si>
  <si>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</si>
  <si>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</si>
  <si>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</si>
  <si>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</si>
  <si>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</si>
  <si>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</si>
  <si>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</si>
  <si>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</si>
  <si>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</si>
  <si>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</si>
  <si>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</si>
  <si>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</si>
  <si>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</si>
  <si>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</si>
  <si>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</si>
  <si>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</si>
  <si>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</si>
  <si>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</si>
  <si>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</si>
  <si>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</si>
  <si>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</si>
  <si>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</si>
  <si>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</si>
  <si>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</si>
  <si>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</si>
  <si>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</si>
  <si>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</si>
  <si>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</si>
  <si>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</si>
  <si>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</si>
  <si>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</si>
  <si>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</si>
  <si>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</si>
  <si>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</si>
  <si>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</si>
  <si>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</si>
  <si>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</si>
  <si>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</si>
  <si>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</si>
  <si>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</si>
  <si>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</si>
  <si>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</si>
  <si>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</si>
  <si>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</si>
  <si>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</si>
  <si>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</si>
  <si>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</si>
  <si>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</si>
  <si>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</si>
  <si>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</si>
  <si>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</si>
  <si>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</si>
  <si>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</si>
  <si>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</si>
  <si>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</si>
  <si>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</si>
  <si>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</si>
  <si>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</si>
  <si>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</si>
  <si>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</si>
  <si>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</si>
  <si>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</si>
  <si>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</si>
  <si>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</si>
  <si>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</si>
  <si>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</si>
  <si>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</si>
  <si>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</si>
  <si>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</si>
  <si>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</si>
  <si>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</si>
  <si>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</si>
  <si>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</si>
  <si>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</si>
  <si>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</si>
  <si>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</si>
  <si>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</si>
  <si>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</si>
  <si>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</si>
  <si>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</si>
  <si>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</si>
  <si>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</si>
  <si>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</si>
  <si>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</si>
  <si>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</si>
  <si>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</si>
  <si>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</si>
  <si>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</si>
  <si>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</si>
  <si>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</si>
  <si>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</si>
  <si>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</si>
  <si>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</si>
  <si>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</si>
  <si>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</si>
  <si>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</si>
  <si>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</si>
  <si>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</si>
  <si>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</si>
  <si>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</si>
  <si>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</si>
  <si>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</si>
  <si>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</si>
  <si>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</si>
  <si>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</si>
  <si>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</si>
  <si>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</si>
  <si>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</si>
  <si>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</si>
  <si>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</si>
  <si>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</si>
  <si>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</si>
  <si>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</si>
  <si>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</si>
  <si>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</si>
  <si>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</si>
  <si>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</si>
  <si>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</si>
  <si>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</si>
  <si>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</si>
  <si>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</si>
  <si>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</si>
  <si>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</si>
  <si>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</si>
  <si>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</si>
  <si>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</si>
  <si>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</si>
  <si>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</si>
  <si>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</si>
  <si>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</si>
  <si>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</si>
  <si>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</si>
  <si>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</si>
  <si>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</si>
  <si>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</si>
  <si>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</si>
  <si>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</si>
  <si>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</si>
  <si>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</si>
  <si>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</si>
  <si>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</si>
  <si>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</si>
  <si>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</si>
  <si>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</si>
  <si>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</si>
  <si>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</si>
  <si>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</si>
  <si>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</si>
  <si>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</si>
  <si>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</si>
  <si>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</si>
  <si>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</si>
  <si>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</si>
  <si>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</si>
  <si>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</si>
  <si>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</si>
  <si>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</si>
  <si>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</si>
  <si>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</si>
  <si>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</si>
  <si>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</si>
  <si>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</si>
  <si>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</si>
  <si>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</si>
  <si>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</si>
  <si>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</si>
  <si>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</si>
  <si>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</si>
  <si>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</si>
  <si>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</si>
  <si>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</si>
  <si>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</si>
  <si>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</si>
  <si>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</si>
  <si>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</si>
  <si>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</si>
  <si>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</si>
  <si>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</si>
  <si>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</si>
  <si>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</si>
  <si>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</si>
  <si>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</si>
  <si>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</si>
  <si>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</si>
  <si>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</si>
  <si>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</si>
  <si>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</si>
  <si>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</si>
  <si>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</si>
  <si>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</si>
  <si>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</si>
  <si>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</si>
  <si>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</si>
  <si>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</si>
  <si>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</si>
  <si>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</si>
  <si>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</si>
  <si>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</si>
  <si>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</si>
  <si>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</si>
  <si>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</si>
  <si>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</si>
  <si>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</si>
  <si>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</si>
  <si>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</si>
  <si>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</si>
  <si>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</si>
  <si>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</si>
  <si>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</si>
  <si>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</si>
  <si>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</si>
  <si>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</si>
  <si>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</si>
  <si>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</si>
  <si>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</si>
  <si>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</si>
  <si>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</si>
  <si>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</si>
  <si>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</si>
  <si>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</si>
  <si>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</si>
  <si>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</si>
  <si>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</si>
  <si>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</si>
  <si>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</si>
  <si>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</si>
  <si>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</si>
  <si>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</si>
  <si>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</si>
  <si>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</si>
  <si>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</si>
  <si>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</si>
  <si>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</si>
  <si>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</si>
  <si>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</si>
  <si>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</si>
  <si>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</si>
  <si>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</si>
  <si>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</si>
  <si>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</si>
  <si>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</si>
  <si>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</si>
  <si>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</si>
  <si>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</si>
  <si>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</si>
  <si>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</si>
  <si>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</si>
  <si>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</si>
  <si>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</si>
  <si>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</si>
  <si>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</si>
  <si>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</si>
  <si>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</si>
  <si>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</si>
  <si>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</si>
  <si>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</si>
  <si>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</si>
  <si>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</si>
  <si>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</si>
  <si>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</si>
  <si>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</si>
  <si>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</si>
  <si>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</si>
  <si>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</si>
  <si>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</si>
  <si>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</si>
  <si>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</si>
  <si>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</si>
  <si>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</si>
  <si>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</si>
  <si>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</si>
  <si>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</si>
  <si>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</si>
  <si>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</si>
  <si>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</si>
  <si>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</si>
  <si>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</si>
  <si>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</si>
  <si>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</si>
  <si>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</si>
  <si>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</si>
  <si>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</si>
  <si>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</si>
  <si>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</si>
  <si>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</si>
  <si>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</si>
  <si>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</si>
  <si>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</si>
  <si>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</si>
  <si>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</si>
  <si>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</si>
  <si>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</si>
  <si>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</si>
  <si>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</si>
  <si>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</si>
  <si>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</si>
  <si>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</si>
  <si>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</si>
  <si>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</si>
  <si>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</si>
  <si>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</si>
  <si>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</si>
  <si>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</si>
  <si>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</si>
  <si>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</si>
  <si>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</si>
  <si>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</si>
  <si>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</si>
  <si>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</si>
  <si>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</si>
  <si>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</si>
  <si>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</si>
  <si>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</si>
  <si>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</si>
  <si>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</si>
  <si>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</si>
  <si>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</si>
  <si>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</si>
  <si>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</si>
  <si>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</si>
  <si>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</si>
  <si>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</si>
  <si>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</si>
  <si>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</si>
  <si>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</si>
  <si>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</si>
  <si>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</si>
  <si>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</si>
  <si>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</si>
  <si>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</si>
  <si>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</si>
  <si>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</si>
  <si>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</si>
  <si>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</si>
  <si>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</si>
  <si>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</si>
  <si>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</si>
  <si>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</si>
  <si>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</si>
  <si>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</si>
  <si>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</si>
  <si>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</si>
  <si>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</si>
  <si>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</si>
  <si>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</si>
  <si>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</si>
  <si>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</si>
  <si>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</si>
  <si>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</si>
  <si>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</si>
  <si>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</si>
  <si>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</si>
  <si>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</si>
  <si>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</si>
  <si>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</si>
  <si>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</si>
  <si>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</si>
  <si>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</si>
  <si>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</si>
  <si>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</si>
  <si>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</si>
  <si>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</si>
  <si>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</si>
  <si>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</si>
  <si>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</si>
  <si>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</si>
  <si>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</si>
  <si>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</si>
  <si>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</si>
  <si>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</si>
  <si>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</si>
  <si>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</si>
  <si>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</si>
  <si>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</si>
  <si>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</si>
  <si>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</si>
  <si>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</si>
  <si>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</si>
  <si>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</si>
  <si>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</si>
  <si>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</si>
  <si>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</si>
  <si>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</si>
  <si>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</si>
  <si>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</si>
  <si>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</si>
  <si>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</si>
  <si>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</si>
  <si>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</si>
  <si>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</si>
  <si>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</si>
  <si>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</si>
  <si>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</si>
  <si>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</si>
  <si>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</si>
  <si>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</si>
  <si>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</si>
  <si>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</si>
  <si>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</si>
  <si>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</si>
  <si>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</si>
  <si>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</si>
  <si>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</si>
  <si>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</si>
  <si>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</si>
  <si>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</si>
  <si>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</si>
  <si>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</si>
  <si>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</si>
  <si>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</si>
  <si>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</si>
  <si>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</si>
  <si>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</si>
  <si>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</si>
  <si>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</si>
  <si>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</si>
  <si>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</si>
  <si>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</si>
  <si>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</si>
  <si>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</si>
  <si>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</si>
  <si>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</si>
  <si>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</si>
  <si>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</si>
  <si>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</si>
  <si>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</si>
  <si>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</si>
  <si>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</si>
  <si>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</si>
  <si>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</si>
  <si>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</si>
  <si>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</si>
  <si>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</si>
  <si>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</si>
  <si>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</si>
  <si>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</si>
  <si>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</si>
  <si>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</si>
  <si>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</si>
  <si>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</si>
  <si>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</si>
  <si>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</si>
  <si>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</si>
  <si>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</si>
  <si>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</si>
  <si>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</si>
  <si>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</si>
  <si>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</si>
  <si>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</si>
  <si>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</si>
  <si>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</si>
  <si>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</si>
  <si>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</si>
  <si>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</si>
  <si>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</si>
  <si>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</si>
  <si>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</si>
  <si>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</si>
  <si>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</si>
  <si>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</si>
  <si>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</si>
  <si>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</si>
  <si>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</si>
  <si>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</si>
  <si>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</si>
  <si>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</si>
  <si>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</si>
  <si>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</si>
  <si>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</si>
  <si>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</si>
  <si>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</si>
  <si>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</si>
  <si>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</si>
  <si>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</si>
  <si>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</si>
  <si>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</si>
  <si>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</si>
  <si>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</si>
  <si>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</si>
  <si>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</si>
  <si>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</si>
  <si>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</si>
  <si>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</si>
  <si>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</si>
  <si>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</si>
  <si>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</si>
  <si>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</si>
  <si>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</si>
  <si>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</si>
  <si>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</si>
  <si>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</si>
  <si>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</si>
  <si>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</si>
  <si>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</si>
  <si>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</si>
  <si>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</si>
  <si>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</si>
  <si>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</si>
  <si>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</si>
  <si>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</si>
  <si>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</si>
  <si>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</si>
  <si>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</si>
  <si>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</si>
  <si>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</si>
  <si>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</si>
  <si>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</si>
  <si>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</si>
  <si>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</si>
  <si>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</si>
  <si>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</si>
  <si>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</si>
  <si>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</si>
  <si>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</si>
  <si>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</si>
  <si>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</si>
  <si>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</si>
  <si>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</si>
  <si>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</si>
  <si>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</si>
  <si>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</si>
  <si>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</si>
  <si>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</si>
  <si>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</si>
  <si>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</si>
  <si>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</si>
  <si>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</si>
  <si>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</si>
  <si>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</si>
  <si>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</si>
  <si>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</si>
  <si>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</si>
  <si>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</si>
  <si>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</si>
  <si>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</si>
  <si>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</si>
  <si>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</si>
  <si>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</si>
  <si>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</si>
  <si>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</si>
  <si>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</si>
  <si>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</si>
  <si>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</si>
  <si>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</si>
  <si>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</si>
  <si>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</si>
  <si>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</si>
  <si>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</si>
  <si>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</si>
  <si>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</si>
  <si>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</si>
  <si>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</si>
  <si>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</si>
  <si>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</si>
  <si>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</si>
  <si>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</si>
  <si>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</si>
  <si>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</si>
  <si>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</si>
  <si>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</si>
  <si>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</si>
  <si>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</si>
  <si>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</si>
  <si>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</si>
  <si>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</si>
  <si>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</si>
  <si>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</si>
  <si>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</si>
  <si>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</si>
  <si>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</si>
  <si>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</si>
  <si>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</si>
  <si>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</si>
  <si>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</si>
  <si>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</si>
  <si>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</si>
  <si>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</si>
  <si>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</si>
  <si>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</si>
  <si>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</si>
  <si>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</si>
  <si>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</si>
  <si>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</si>
  <si>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</si>
  <si>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</si>
  <si>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</si>
  <si>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</si>
  <si>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</si>
  <si>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</si>
  <si>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</si>
  <si>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</si>
  <si>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</si>
  <si>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</si>
  <si>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</si>
  <si>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</si>
  <si>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</si>
  <si>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</si>
  <si>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</si>
  <si>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</si>
  <si>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</si>
  <si>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</si>
  <si>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</si>
  <si>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</si>
  <si>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</si>
  <si>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</si>
  <si>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</si>
  <si>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</si>
  <si>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</si>
  <si>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</si>
  <si>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</si>
  <si>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</si>
  <si>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</si>
  <si>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</si>
  <si>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</si>
  <si>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</si>
  <si>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</si>
  <si>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</si>
  <si>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</si>
  <si>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</si>
  <si>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</si>
  <si>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</si>
  <si>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</si>
  <si>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</si>
  <si>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</si>
  <si>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</si>
  <si>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</si>
  <si>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</si>
  <si>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</si>
  <si>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</si>
  <si>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</si>
  <si>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</si>
  <si>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</si>
  <si>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</si>
  <si>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</si>
  <si>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</si>
  <si>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</si>
  <si>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</si>
  <si>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</si>
  <si>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</si>
  <si>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</si>
  <si>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</si>
  <si>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</si>
  <si>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</si>
  <si>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</si>
  <si>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</si>
  <si>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</si>
  <si>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</si>
  <si>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</si>
  <si>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</si>
  <si>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</si>
  <si>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</si>
  <si>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</si>
  <si>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</si>
  <si>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</si>
  <si>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</si>
  <si>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</si>
  <si>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</si>
  <si>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</si>
  <si>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</si>
  <si>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</si>
  <si>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</si>
  <si>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</si>
  <si>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</si>
  <si>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</si>
  <si>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</si>
  <si>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</si>
  <si>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</si>
  <si>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</si>
  <si>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</si>
  <si>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</si>
  <si>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</si>
  <si>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</si>
  <si>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</si>
  <si>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</si>
  <si>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</si>
  <si>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</si>
  <si>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</si>
  <si>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</si>
  <si>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</si>
  <si>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</si>
  <si>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</si>
  <si>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</si>
  <si>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</si>
  <si>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</si>
  <si>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</si>
  <si>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</si>
  <si>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</si>
  <si>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</si>
  <si>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</si>
  <si>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</si>
  <si>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</si>
  <si>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</si>
  <si>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</si>
  <si>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</si>
  <si>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</si>
  <si>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</si>
  <si>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</si>
  <si>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</si>
  <si>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</si>
  <si>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</si>
  <si>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</si>
  <si>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</si>
  <si>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</si>
  <si>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</si>
  <si>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</si>
  <si>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</si>
  <si>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</si>
  <si>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</si>
  <si>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</si>
  <si>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</si>
  <si>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</si>
  <si>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</si>
  <si>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</si>
  <si>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</si>
  <si>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</si>
  <si>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</si>
  <si>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</si>
  <si>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</si>
  <si>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</si>
  <si>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</si>
  <si>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</si>
  <si>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</si>
  <si>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</si>
  <si>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</si>
  <si>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</si>
  <si>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</si>
  <si>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</si>
  <si>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</si>
  <si>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</si>
  <si>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</si>
  <si>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</si>
  <si>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</si>
  <si>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</si>
  <si>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</si>
  <si>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</si>
  <si>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</si>
  <si>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</si>
  <si>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</si>
  <si>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</si>
  <si>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</si>
  <si>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</si>
  <si>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</si>
  <si>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</si>
  <si>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</si>
  <si>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</si>
  <si>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</si>
  <si>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</si>
  <si>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</si>
  <si>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</si>
  <si>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</si>
  <si>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</si>
  <si>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</si>
  <si>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</si>
  <si>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</si>
  <si>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</si>
  <si>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</si>
  <si>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</si>
  <si>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</si>
  <si>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</si>
  <si>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</si>
  <si>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</si>
  <si>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</si>
  <si>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</si>
  <si>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</si>
  <si>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</si>
  <si>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</si>
  <si>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</si>
  <si>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</si>
  <si>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</si>
  <si>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</si>
  <si>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</si>
  <si>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</si>
  <si>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</si>
  <si>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</si>
  <si>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</si>
  <si>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</si>
  <si>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</si>
  <si>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</si>
  <si>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</si>
  <si>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</si>
  <si>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</si>
  <si>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</si>
  <si>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</si>
  <si>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</si>
  <si>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</si>
  <si>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</si>
  <si>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</si>
  <si>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</si>
  <si>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</si>
  <si>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</si>
  <si>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</si>
  <si>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</si>
  <si>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</si>
  <si>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</si>
  <si>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</si>
  <si>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</si>
  <si>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</si>
  <si>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</si>
  <si>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</si>
  <si>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</si>
  <si>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</si>
  <si>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</si>
  <si>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</si>
  <si>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</si>
  <si>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</si>
  <si>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</si>
  <si>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</si>
  <si>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</si>
  <si>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</si>
  <si>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</si>
  <si>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</si>
  <si>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</si>
  <si>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</si>
  <si>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</si>
  <si>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</si>
  <si>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</si>
  <si>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</si>
  <si>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</si>
  <si>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</si>
  <si>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</si>
  <si>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</si>
  <si>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</si>
  <si>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</si>
  <si>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</si>
  <si>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</si>
  <si>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</si>
  <si>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</si>
  <si>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</si>
  <si>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</si>
  <si>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</si>
  <si>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</si>
  <si>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</si>
  <si>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</si>
  <si>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</si>
  <si>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</si>
  <si>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</si>
  <si>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</si>
  <si>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</si>
  <si>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</si>
  <si>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</si>
  <si>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</si>
  <si>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</si>
  <si>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</si>
  <si>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</si>
  <si>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</si>
  <si>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</si>
  <si>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</si>
  <si>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</si>
  <si>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</si>
  <si>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</si>
  <si>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</si>
  <si>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</si>
  <si>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</si>
  <si>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</si>
  <si>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</si>
  <si>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</si>
  <si>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</si>
  <si>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</si>
  <si>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</si>
  <si>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</si>
  <si>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</si>
  <si>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</si>
  <si>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</si>
  <si>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</si>
  <si>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</si>
  <si>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</si>
  <si>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</si>
  <si>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</si>
  <si>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</si>
  <si>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</si>
  <si>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</si>
  <si>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</si>
  <si>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</si>
  <si>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</si>
  <si>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</si>
  <si>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</si>
  <si>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</si>
  <si>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</si>
  <si>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</si>
  <si>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</si>
  <si>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</si>
  <si>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</si>
  <si>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</si>
  <si>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</si>
  <si>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</si>
  <si>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</si>
  <si>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</si>
  <si>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</si>
  <si>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</si>
  <si>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</si>
  <si>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</si>
  <si>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</si>
  <si>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</si>
  <si>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</si>
  <si>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</si>
  <si>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</si>
  <si>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</si>
  <si>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</si>
  <si>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</si>
  <si>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</si>
  <si>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</si>
  <si>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</si>
  <si>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</si>
  <si>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</si>
  <si>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</si>
  <si>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</si>
  <si>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</si>
  <si>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</si>
  <si>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</si>
  <si>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</si>
  <si>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</si>
  <si>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</si>
  <si>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</si>
  <si>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</si>
  <si>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</si>
  <si>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</si>
  <si>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</si>
  <si>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</si>
  <si>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</si>
  <si>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</si>
  <si>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</si>
  <si>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</si>
  <si>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</si>
  <si>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</si>
  <si>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</si>
  <si>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</si>
  <si>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</si>
  <si>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</si>
  <si>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</si>
  <si>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</si>
  <si>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</si>
  <si>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</si>
  <si>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</si>
  <si>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</si>
  <si>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</si>
  <si>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</si>
  <si>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</si>
  <si>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</si>
  <si>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</si>
  <si>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</si>
  <si>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</si>
  <si>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</si>
  <si>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</si>
  <si>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</si>
  <si>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</si>
  <si>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</si>
  <si>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</si>
  <si>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</si>
  <si>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</si>
  <si>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</si>
  <si>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</si>
  <si>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</si>
  <si>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</si>
  <si>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</si>
  <si>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</si>
  <si>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</si>
  <si>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</si>
  <si>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</si>
  <si>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</si>
  <si>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</si>
  <si>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</si>
  <si>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</si>
  <si>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</si>
  <si>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</si>
  <si>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</si>
  <si>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</si>
  <si>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</si>
  <si>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</si>
  <si>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</si>
  <si>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</si>
  <si>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</si>
  <si>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</si>
  <si>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</si>
  <si>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</si>
  <si>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</si>
  <si>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</si>
  <si>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</si>
  <si>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</si>
  <si>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</si>
  <si>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</si>
  <si>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</si>
  <si>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</si>
  <si>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</si>
  <si>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</si>
  <si>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</si>
  <si>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</si>
  <si>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</si>
  <si>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</si>
  <si>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</si>
  <si>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</si>
  <si>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</si>
  <si>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</si>
  <si>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</si>
  <si>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</si>
  <si>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</si>
  <si>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</si>
  <si>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</si>
  <si>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</si>
  <si>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</si>
  <si>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</si>
  <si>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</si>
  <si>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</si>
  <si>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</si>
  <si>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</si>
  <si>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</si>
  <si>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</si>
  <si>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</si>
  <si>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</si>
  <si>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</si>
  <si>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</si>
  <si>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</si>
  <si>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</si>
  <si>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</si>
  <si>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</si>
  <si>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</si>
  <si>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</si>
  <si>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</si>
  <si>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</si>
  <si>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</si>
  <si>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</si>
  <si>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</si>
  <si>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</si>
  <si>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</si>
  <si>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</si>
  <si>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</si>
  <si>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</si>
  <si>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</si>
  <si>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</si>
  <si>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</si>
  <si>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</si>
  <si>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</si>
  <si>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</si>
  <si>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</si>
  <si>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</si>
  <si>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</si>
  <si>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</si>
  <si>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</si>
  <si>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</si>
  <si>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</si>
  <si>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</si>
  <si>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</si>
  <si>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</si>
  <si>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</si>
  <si>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</si>
  <si>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</si>
  <si>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</si>
  <si>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</si>
  <si>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</si>
  <si>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</si>
  <si>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</si>
  <si>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</si>
  <si>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</si>
  <si>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</si>
  <si>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</si>
  <si>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</si>
  <si>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</si>
  <si>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</si>
  <si>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</si>
  <si>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</si>
  <si>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</si>
  <si>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</si>
  <si>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</si>
  <si>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</si>
  <si>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</si>
  <si>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</si>
  <si>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</si>
  <si>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</si>
  <si>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</si>
  <si>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</si>
  <si>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</si>
  <si>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</si>
  <si>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</si>
  <si>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</si>
  <si>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</si>
  <si>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</si>
  <si>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</si>
  <si>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</si>
  <si>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</si>
  <si>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</si>
  <si>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</si>
  <si>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</si>
  <si>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</si>
  <si>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</si>
  <si>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</si>
  <si>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</si>
  <si>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</si>
  <si>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</si>
  <si>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</si>
  <si>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</si>
  <si>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</si>
  <si>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</si>
  <si>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</si>
  <si>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</si>
  <si>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</si>
  <si>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</si>
  <si>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</si>
  <si>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</si>
  <si>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</si>
  <si>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</si>
  <si>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</si>
  <si>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</si>
  <si>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</si>
  <si>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</si>
  <si>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</si>
  <si>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</si>
  <si>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</si>
  <si>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</si>
  <si>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</si>
  <si>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</si>
  <si>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</si>
  <si>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</si>
  <si>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</si>
  <si>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</si>
  <si>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</si>
  <si>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</si>
  <si>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</si>
  <si>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</si>
  <si>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</si>
  <si>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</si>
  <si>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</si>
  <si>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</si>
  <si>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</si>
  <si>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</si>
  <si>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</si>
  <si>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</si>
  <si>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</si>
  <si>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</si>
  <si>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</si>
  <si>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</si>
  <si>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</si>
  <si>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</si>
  <si>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</si>
  <si>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</si>
  <si>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</si>
  <si>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</si>
  <si>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</si>
  <si>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</si>
  <si>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</si>
  <si>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</si>
  <si>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</si>
  <si>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</si>
  <si>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</si>
  <si>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</si>
  <si>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</si>
  <si>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</si>
  <si>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</si>
  <si>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</si>
  <si>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</si>
  <si>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</si>
  <si>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</si>
  <si>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</si>
  <si>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</si>
  <si>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</si>
  <si>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</si>
  <si>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</si>
  <si>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</si>
  <si>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</si>
  <si>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</si>
  <si>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</si>
  <si>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</si>
  <si>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</si>
  <si>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</si>
  <si>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</si>
  <si>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</si>
  <si>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</si>
  <si>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</si>
  <si>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</si>
  <si>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</si>
  <si>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</si>
  <si>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</si>
  <si>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</si>
  <si>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</si>
  <si>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</si>
  <si>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</si>
  <si>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</si>
  <si>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</si>
  <si>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</si>
  <si>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</si>
  <si>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</si>
  <si>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</si>
  <si>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</si>
  <si>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</si>
  <si>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</si>
  <si>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</si>
  <si>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</si>
  <si>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</si>
  <si>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</si>
  <si>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</si>
  <si>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</si>
  <si>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</si>
  <si>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</si>
  <si>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</si>
  <si>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</si>
  <si>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</si>
  <si>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</si>
  <si>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</si>
  <si>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</si>
  <si>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</si>
  <si>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</si>
  <si>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</si>
  <si>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</si>
  <si>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</si>
  <si>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</si>
  <si>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</si>
  <si>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</si>
  <si>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</si>
  <si>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</si>
  <si>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</si>
  <si>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</si>
  <si>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</si>
  <si>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</si>
  <si>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</si>
  <si>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</si>
  <si>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</si>
  <si>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</si>
  <si>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</si>
  <si>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</si>
  <si>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</si>
  <si>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</si>
  <si>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</si>
  <si>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</si>
  <si>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</si>
  <si>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</si>
  <si>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</si>
  <si>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</si>
  <si>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</si>
  <si>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</si>
  <si>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</si>
  <si>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</si>
  <si>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</si>
  <si>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</si>
  <si>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</si>
  <si>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</si>
  <si>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</si>
  <si>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</si>
  <si>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</si>
  <si>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</si>
  <si>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</si>
  <si>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</si>
  <si>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</si>
  <si>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</si>
  <si>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</si>
  <si>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</si>
  <si>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</si>
  <si>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</si>
  <si>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</si>
  <si>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</si>
  <si>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</si>
  <si>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</si>
  <si>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</si>
  <si>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</si>
  <si>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</si>
  <si>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</si>
  <si>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</si>
  <si>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</si>
  <si>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</si>
  <si>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</si>
  <si>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</si>
  <si>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</si>
  <si>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</si>
  <si>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</si>
  <si>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</si>
  <si>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</si>
  <si>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</si>
  <si>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</si>
  <si>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</si>
  <si>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</si>
  <si>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</si>
  <si>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</si>
  <si>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</si>
  <si>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</si>
  <si>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</si>
  <si>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</si>
  <si>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</si>
  <si>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</si>
  <si>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</si>
  <si>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</si>
  <si>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</si>
  <si>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</si>
  <si>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</si>
  <si>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</si>
  <si>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</si>
  <si>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</si>
  <si>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</si>
  <si>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</si>
  <si>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</si>
  <si>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</si>
  <si>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</si>
  <si>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</si>
  <si>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</si>
  <si>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</si>
  <si>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</si>
  <si>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</si>
  <si>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</si>
  <si>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</si>
  <si>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</si>
  <si>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</si>
  <si>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</si>
  <si>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</si>
  <si>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</si>
  <si>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</si>
  <si>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</si>
  <si>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</si>
  <si>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</si>
  <si>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</si>
  <si>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</si>
  <si>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</si>
  <si>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</si>
  <si>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</si>
  <si>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</si>
  <si>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</si>
  <si>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</si>
  <si>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</si>
  <si>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</si>
  <si>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</si>
  <si>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</si>
  <si>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</si>
  <si>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</si>
  <si>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</si>
  <si>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</si>
  <si>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</si>
  <si>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</si>
  <si>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</si>
  <si>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</si>
  <si>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</si>
  <si>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</si>
  <si>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</si>
  <si>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</si>
  <si>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</si>
  <si>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</si>
  <si>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</si>
  <si>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</si>
  <si>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</si>
  <si>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</si>
  <si>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</si>
  <si>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</si>
  <si>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</si>
  <si>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</si>
  <si>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</si>
  <si>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</si>
  <si>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</si>
  <si>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</si>
  <si>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</si>
  <si>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</si>
  <si>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</si>
  <si>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</si>
  <si>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</si>
  <si>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</si>
  <si>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</si>
  <si>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</si>
  <si>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</si>
  <si>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</si>
  <si>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</si>
  <si>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</si>
  <si>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</si>
  <si>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</si>
  <si>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</si>
  <si>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</si>
  <si>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</si>
  <si>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</si>
  <si>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</si>
  <si>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</si>
  <si>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</si>
  <si>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</si>
  <si>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</si>
  <si>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</si>
  <si>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</si>
  <si>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</si>
  <si>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</si>
  <si>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</si>
  <si>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</si>
  <si>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</si>
  <si>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</si>
  <si>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</si>
  <si>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</si>
  <si>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</si>
  <si>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</si>
  <si>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</si>
  <si>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</si>
  <si>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</si>
  <si>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</si>
  <si>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</si>
  <si>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</si>
  <si>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</si>
  <si>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</si>
  <si>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</si>
  <si>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</si>
  <si>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</si>
  <si>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</si>
  <si>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</si>
  <si>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</si>
  <si>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</si>
  <si>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</si>
  <si>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</si>
  <si>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</si>
  <si>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</si>
  <si>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</si>
  <si>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</si>
  <si>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</si>
  <si>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</si>
  <si>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</si>
  <si>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</si>
  <si>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</si>
  <si>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</si>
  <si>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</si>
  <si>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</si>
  <si>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</si>
  <si>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</si>
  <si>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</si>
  <si>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</si>
  <si>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</si>
  <si>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</si>
  <si>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</si>
  <si>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</si>
  <si>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</si>
  <si>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</si>
  <si>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</si>
  <si>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</si>
  <si>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</si>
  <si>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</si>
  <si>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</si>
  <si>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</si>
  <si>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</si>
  <si>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</si>
  <si>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</si>
  <si>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</si>
  <si>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</si>
  <si>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</si>
  <si>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</si>
  <si>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</si>
  <si>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</si>
  <si>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</si>
  <si>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</si>
  <si>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</si>
  <si>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</si>
  <si>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</si>
  <si>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</si>
  <si>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</si>
  <si>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</si>
  <si>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</si>
  <si>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</si>
  <si>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</si>
  <si>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</si>
  <si>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</si>
  <si>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</si>
  <si>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</si>
  <si>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</si>
  <si>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</si>
  <si>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</si>
  <si>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</si>
  <si>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</si>
  <si>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</si>
  <si>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</si>
  <si>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</si>
  <si>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</si>
  <si>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</si>
  <si>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</si>
  <si>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</si>
  <si>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</si>
  <si>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</si>
  <si>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</si>
  <si>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</si>
  <si>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</si>
  <si>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</si>
  <si>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</si>
  <si>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</si>
  <si>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</si>
  <si>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</si>
  <si>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</si>
  <si>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</si>
  <si>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</si>
  <si>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</si>
  <si>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</si>
  <si>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</si>
  <si>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</si>
  <si>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</si>
  <si>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</si>
  <si>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</si>
  <si>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</si>
  <si>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</si>
  <si>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</si>
  <si>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</si>
  <si>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</si>
  <si>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</si>
  <si>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</si>
  <si>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</si>
  <si>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</si>
  <si>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</si>
  <si>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</si>
  <si>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</si>
  <si>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</si>
  <si>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</si>
  <si>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</si>
  <si>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</si>
  <si>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</si>
  <si>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</si>
  <si>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</si>
  <si>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</si>
  <si>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</si>
  <si>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</si>
  <si>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</si>
  <si>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</si>
  <si>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</si>
  <si>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</si>
  <si>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</si>
  <si>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</si>
  <si>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</si>
  <si>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</si>
  <si>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</si>
  <si>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</si>
  <si>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</si>
  <si>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</si>
  <si>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</si>
  <si>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</si>
  <si>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</si>
  <si>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</si>
  <si>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</si>
  <si>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</si>
  <si>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</si>
  <si>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</si>
  <si>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</si>
  <si>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</si>
  <si>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</si>
  <si>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</si>
  <si>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</si>
  <si>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</si>
  <si>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</si>
  <si>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</si>
  <si>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</si>
  <si>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</si>
  <si>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</si>
  <si>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</si>
  <si>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</si>
  <si>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</si>
  <si>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</si>
  <si>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</si>
  <si>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</si>
  <si>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</si>
  <si>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</si>
  <si>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</si>
  <si>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</si>
  <si>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</si>
  <si>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</si>
  <si>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</si>
  <si>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</si>
  <si>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</si>
  <si>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</si>
  <si>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</si>
  <si>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</si>
  <si>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</si>
  <si>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</si>
  <si>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</si>
  <si>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</si>
  <si>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</si>
  <si>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</si>
  <si>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</si>
  <si>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</si>
  <si>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</si>
  <si>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</si>
  <si>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</si>
  <si>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</si>
  <si>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</si>
  <si>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</si>
  <si>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</si>
  <si>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</si>
  <si>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</si>
  <si>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</si>
  <si>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</si>
  <si>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</si>
  <si>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</si>
  <si>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</si>
  <si>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</si>
  <si>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</si>
  <si>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</si>
  <si>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</si>
  <si>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</si>
  <si>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</si>
  <si>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</si>
  <si>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</si>
  <si>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</si>
  <si>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</si>
  <si>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</si>
  <si>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</si>
  <si>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</si>
  <si>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</si>
  <si>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</si>
  <si>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</si>
  <si>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</si>
  <si>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</si>
  <si>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</si>
  <si>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</si>
  <si>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</si>
  <si>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</si>
  <si>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</si>
  <si>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</si>
  <si>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</si>
  <si>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</si>
  <si>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</si>
  <si>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</si>
  <si>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</si>
  <si>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</si>
  <si>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</si>
  <si>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</si>
  <si>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</si>
  <si>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</si>
  <si>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</si>
  <si>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</si>
  <si>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</si>
  <si>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</si>
  <si>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</si>
  <si>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</si>
  <si>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</si>
  <si>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</si>
  <si>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</si>
  <si>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</si>
  <si>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</si>
  <si>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</si>
  <si>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</si>
  <si>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</si>
  <si>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</si>
  <si>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</si>
  <si>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</si>
  <si>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</si>
  <si>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</si>
  <si>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</si>
  <si>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</si>
  <si>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</si>
  <si>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</si>
  <si>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</si>
  <si>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</si>
  <si>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</si>
  <si>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</si>
  <si>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</si>
  <si>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</si>
  <si>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</si>
  <si>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</si>
  <si>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</si>
  <si>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</si>
  <si>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</si>
  <si>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</si>
  <si>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</si>
  <si>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</si>
  <si>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</si>
  <si>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</si>
  <si>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</si>
  <si>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</si>
  <si>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</si>
  <si>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</si>
  <si>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</si>
  <si>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</si>
  <si>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</si>
  <si>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</si>
  <si>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</si>
  <si>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</si>
  <si>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</si>
  <si>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</si>
  <si>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</si>
  <si>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</si>
  <si>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</si>
  <si>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</si>
  <si>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</si>
  <si>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</si>
  <si>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</si>
  <si>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</si>
  <si>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</si>
  <si>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</si>
  <si>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</si>
  <si>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</si>
  <si>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</si>
  <si>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</si>
  <si>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</si>
  <si>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</si>
  <si>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</si>
  <si>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</si>
  <si>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</si>
  <si>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</si>
  <si>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</si>
  <si>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</si>
  <si>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</si>
  <si>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</si>
  <si>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</si>
  <si>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</si>
  <si>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</si>
  <si>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</si>
  <si>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</si>
  <si>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</si>
  <si>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</si>
  <si>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</si>
  <si>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</si>
  <si>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</si>
  <si>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</si>
  <si>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</si>
  <si>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</si>
  <si>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</si>
  <si>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</si>
  <si>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</si>
  <si>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</si>
  <si>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</si>
  <si>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</si>
  <si>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</si>
  <si>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</si>
  <si>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</si>
  <si>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</si>
  <si>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</si>
  <si>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</si>
  <si>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</si>
  <si>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</si>
  <si>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</si>
  <si>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</si>
  <si>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</si>
  <si>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</si>
  <si>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</si>
  <si>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</si>
  <si>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</si>
  <si>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</si>
  <si>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</si>
  <si>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</si>
  <si>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</si>
  <si>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</si>
  <si>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</si>
  <si>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</si>
  <si>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</si>
  <si>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</si>
  <si>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</si>
  <si>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</si>
  <si>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</si>
  <si>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</si>
  <si>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</si>
  <si>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</si>
  <si>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</si>
  <si>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</si>
  <si>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</si>
  <si>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</si>
  <si>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</si>
  <si>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</si>
  <si>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</si>
  <si>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</si>
  <si>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</si>
  <si>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</si>
  <si>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</si>
  <si>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</si>
  <si>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</si>
  <si>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</si>
  <si>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</si>
  <si>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</si>
  <si>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</si>
  <si>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</si>
  <si>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</si>
  <si>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</si>
  <si>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</si>
  <si>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</si>
  <si>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</si>
  <si>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</si>
  <si>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</si>
  <si>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</si>
  <si>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</si>
  <si>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</si>
  <si>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</si>
  <si>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</si>
  <si>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</si>
  <si>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</si>
  <si>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</si>
  <si>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</si>
  <si>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</si>
  <si>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</si>
  <si>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</si>
  <si>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</si>
  <si>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</si>
  <si>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</si>
  <si>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</si>
  <si>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</si>
  <si>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</si>
  <si>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</si>
  <si>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</si>
  <si>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</si>
  <si>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</si>
  <si>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</si>
  <si>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</si>
  <si>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</si>
  <si>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</si>
  <si>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</si>
  <si>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</si>
  <si>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</si>
  <si>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</si>
  <si>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</si>
  <si>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</si>
  <si>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</si>
  <si>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</si>
  <si>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</si>
  <si>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</si>
  <si>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</si>
  <si>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</si>
  <si>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</si>
  <si>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</si>
  <si>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</si>
  <si>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</si>
  <si>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</si>
  <si>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</si>
  <si>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</si>
  <si>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</si>
  <si>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</si>
  <si>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</si>
  <si>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</si>
  <si>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</si>
  <si>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</si>
  <si>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</si>
  <si>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</si>
  <si>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</si>
  <si>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</si>
  <si>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</si>
  <si>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</si>
  <si>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</si>
  <si>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</si>
  <si>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</si>
  <si>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</si>
  <si>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</si>
  <si>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</si>
  <si>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</si>
  <si>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</si>
  <si>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</si>
  <si>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</si>
  <si>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</si>
  <si>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</si>
  <si>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</si>
  <si>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</si>
  <si>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</si>
  <si>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</si>
  <si>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</si>
  <si>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</si>
  <si>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</si>
  <si>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</si>
  <si>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</si>
  <si>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</si>
  <si>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</si>
  <si>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</si>
  <si>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</si>
  <si>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</si>
  <si>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</si>
  <si>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</si>
  <si>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</si>
  <si>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</si>
  <si>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</si>
  <si>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</si>
  <si>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</si>
  <si>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</si>
  <si>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</si>
  <si>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</si>
  <si>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</si>
  <si>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</si>
  <si>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</si>
  <si>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</si>
  <si>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</si>
  <si>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</si>
  <si>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</si>
  <si>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</si>
  <si>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</si>
  <si>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</si>
  <si>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</si>
  <si>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</si>
  <si>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</si>
  <si>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</si>
  <si>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</si>
  <si>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</si>
  <si>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</si>
  <si>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</si>
  <si>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</si>
  <si>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</si>
  <si>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</si>
  <si>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</si>
  <si>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</si>
  <si>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</si>
  <si>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</si>
  <si>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</si>
  <si>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</si>
  <si>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</si>
  <si>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</si>
  <si>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</si>
  <si>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</si>
  <si>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</si>
  <si>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</si>
  <si>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</si>
  <si>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</si>
  <si>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</si>
  <si>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</si>
  <si>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</si>
  <si>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</si>
  <si>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</si>
  <si>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</si>
  <si>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</si>
  <si>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</si>
  <si>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</si>
  <si>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</si>
  <si>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</si>
  <si>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</si>
  <si>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</si>
  <si>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</si>
  <si>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</si>
  <si>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</si>
  <si>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</si>
  <si>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</si>
  <si>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</si>
  <si>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</si>
  <si>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</si>
  <si>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</si>
  <si>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</si>
  <si>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</si>
  <si>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</si>
  <si>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</si>
  <si>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</si>
  <si>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</si>
  <si>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</si>
  <si>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</si>
  <si>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</si>
  <si>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</si>
  <si>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</si>
  <si>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</si>
  <si>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</si>
  <si>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</si>
  <si>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</si>
  <si>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</si>
  <si>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</si>
  <si>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</si>
  <si>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</si>
  <si>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</si>
  <si>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</si>
  <si>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</si>
  <si>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</si>
  <si>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</si>
  <si>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</si>
  <si>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</si>
  <si>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</si>
  <si>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</si>
  <si>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</si>
  <si>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</si>
  <si>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</si>
  <si>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</si>
  <si>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</si>
  <si>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</si>
  <si>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</si>
  <si>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</si>
  <si>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</si>
  <si>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</si>
  <si>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</si>
  <si>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</si>
  <si>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</si>
  <si>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</si>
  <si>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</si>
  <si>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</si>
  <si>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</si>
  <si>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</si>
  <si>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</si>
  <si>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</si>
  <si>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</si>
  <si>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</si>
  <si>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</si>
  <si>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</si>
  <si>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</si>
  <si>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</si>
  <si>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</si>
  <si>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</si>
  <si>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</si>
  <si>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</si>
  <si>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</si>
  <si>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</si>
  <si>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</si>
  <si>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</si>
  <si>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</si>
  <si>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</si>
  <si>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</si>
  <si>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</si>
  <si>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</si>
  <si>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</si>
  <si>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</si>
  <si>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</si>
  <si>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</si>
  <si>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</si>
  <si>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</si>
  <si>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</si>
  <si>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</si>
  <si>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</si>
  <si>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</si>
  <si>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</si>
  <si>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</si>
  <si>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</si>
  <si>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</si>
  <si>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</si>
  <si>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</si>
  <si>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</si>
  <si>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</si>
  <si>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</si>
  <si>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</si>
  <si>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</si>
  <si>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</si>
  <si>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</si>
  <si>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</si>
  <si>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</si>
  <si>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</si>
  <si>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</si>
  <si>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</si>
  <si>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</si>
  <si>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</si>
  <si>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</si>
  <si>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</si>
  <si>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</si>
  <si>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</si>
  <si>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</si>
  <si>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</si>
  <si>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</si>
  <si>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</si>
  <si>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</si>
  <si>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</si>
  <si>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</si>
  <si>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</si>
  <si>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</si>
  <si>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</si>
  <si>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</si>
  <si>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</si>
  <si>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</si>
  <si>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</si>
  <si>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</si>
  <si>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</si>
  <si>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</si>
  <si>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</si>
  <si>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</si>
  <si>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</si>
  <si>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</si>
  <si>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</si>
  <si>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</si>
  <si>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</si>
  <si>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</si>
  <si>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</si>
  <si>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</si>
  <si>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</si>
  <si>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</si>
  <si>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</si>
  <si>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</si>
  <si>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</si>
  <si>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</si>
  <si>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</si>
  <si>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</si>
  <si>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</si>
  <si>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</si>
  <si>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</si>
  <si>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</si>
  <si>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</si>
  <si>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</si>
  <si>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</si>
  <si>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</si>
  <si>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</si>
  <si>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</si>
  <si>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</si>
  <si>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</si>
  <si>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</si>
  <si>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</si>
  <si>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</si>
  <si>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</si>
  <si>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</si>
  <si>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</si>
  <si>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</si>
  <si>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</si>
  <si>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</si>
  <si>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</si>
  <si>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</si>
  <si>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</si>
  <si>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</si>
  <si>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</si>
  <si>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</si>
  <si>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</si>
  <si>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</si>
  <si>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</si>
  <si>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</si>
  <si>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</si>
  <si>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</si>
  <si>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</si>
  <si>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</si>
  <si>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</si>
  <si>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</si>
  <si>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</si>
  <si>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</si>
  <si>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</si>
  <si>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</si>
  <si>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</si>
  <si>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</si>
  <si>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</si>
  <si>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</si>
  <si>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</si>
  <si>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</si>
  <si>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</si>
  <si>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</si>
  <si>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</si>
  <si>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</si>
  <si>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</si>
  <si>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</si>
  <si>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</si>
  <si>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</si>
  <si>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</si>
  <si>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</si>
  <si>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</si>
  <si>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</si>
  <si>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</si>
  <si>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</si>
  <si>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</si>
  <si>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</si>
  <si>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</si>
  <si>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</si>
  <si>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</si>
  <si>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</si>
  <si>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</si>
  <si>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</si>
  <si>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</si>
  <si>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</si>
  <si>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</si>
  <si>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</si>
  <si>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</si>
  <si>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</si>
  <si>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</si>
  <si>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</si>
  <si>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</si>
  <si>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</si>
  <si>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</si>
  <si>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</si>
  <si>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</si>
  <si>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</si>
  <si>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</si>
  <si>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</si>
  <si>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</si>
  <si>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</si>
  <si>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</si>
  <si>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</si>
  <si>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</si>
  <si>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</si>
  <si>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</si>
  <si>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</si>
  <si>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</si>
  <si>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</si>
  <si>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</si>
  <si>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</si>
  <si>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</si>
  <si>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</si>
  <si>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</si>
  <si>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</si>
  <si>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</si>
  <si>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</si>
  <si>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</si>
  <si>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</si>
  <si>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</si>
  <si>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</si>
  <si>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</si>
  <si>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</si>
  <si>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</si>
  <si>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</si>
  <si>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</si>
  <si>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</si>
  <si>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</si>
  <si>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</si>
  <si>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</si>
  <si>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</si>
  <si>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</si>
  <si>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</si>
  <si>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</si>
  <si>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</si>
  <si>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</si>
  <si>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</si>
  <si>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</si>
  <si>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</si>
  <si>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</si>
  <si>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</si>
  <si>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</si>
  <si>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</si>
  <si>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</si>
  <si>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</si>
  <si>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</si>
  <si>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</si>
  <si>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</si>
  <si>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</si>
  <si>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</si>
  <si>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</si>
  <si>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</si>
  <si>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</si>
  <si>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</si>
  <si>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</si>
  <si>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</si>
  <si>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</si>
  <si>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</si>
  <si>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</si>
  <si>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</si>
  <si>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</si>
  <si>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</si>
  <si>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</si>
  <si>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</si>
  <si>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</si>
  <si>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</si>
  <si>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</si>
  <si>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</si>
  <si>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</si>
  <si>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</si>
  <si>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</si>
  <si>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</si>
  <si>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</si>
  <si>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</si>
  <si>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</si>
  <si>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</si>
  <si>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</si>
  <si>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</si>
  <si>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</si>
  <si>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</si>
  <si>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</si>
  <si>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</si>
  <si>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</si>
  <si>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</si>
  <si>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</si>
  <si>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</si>
  <si>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</si>
  <si>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</si>
  <si>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</si>
  <si>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</si>
  <si>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</si>
  <si>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</si>
  <si>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</si>
  <si>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</si>
  <si>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</si>
  <si>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</si>
  <si>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</si>
  <si>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</si>
  <si>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</si>
  <si>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</si>
  <si>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</si>
  <si>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</si>
  <si>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</si>
  <si>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</si>
  <si>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</si>
  <si>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</si>
  <si>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</si>
  <si>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</si>
  <si>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</si>
  <si>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</si>
  <si>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</si>
  <si>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</si>
  <si>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</si>
  <si>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</si>
  <si>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</si>
  <si>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</si>
  <si>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</si>
  <si>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</si>
  <si>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</si>
  <si>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</si>
  <si>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</si>
  <si>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</si>
  <si>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</si>
  <si>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</si>
  <si>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</si>
  <si>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</si>
  <si>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</si>
  <si>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</si>
  <si>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</si>
  <si>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</si>
  <si>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</si>
  <si>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</si>
  <si>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</si>
  <si>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</si>
  <si>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</si>
  <si>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</si>
  <si>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</si>
  <si>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</si>
  <si>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</si>
  <si>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</si>
  <si>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</si>
  <si>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</si>
  <si>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</si>
  <si>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</si>
  <si>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</si>
  <si>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</si>
  <si>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</si>
  <si>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</si>
  <si>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</si>
  <si>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</si>
  <si>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</si>
  <si>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</si>
  <si>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</si>
  <si>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</si>
  <si>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</si>
  <si>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</si>
  <si>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</si>
  <si>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</si>
  <si>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</si>
  <si>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</si>
  <si>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</si>
  <si>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</si>
  <si>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</si>
  <si>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</si>
  <si>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</si>
  <si>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</si>
  <si>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</si>
  <si>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</si>
  <si>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</si>
  <si>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</si>
  <si>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</si>
  <si>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</si>
  <si>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</si>
  <si>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</si>
  <si>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</si>
  <si>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</si>
  <si>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</si>
  <si>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</si>
  <si>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</si>
  <si>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</si>
  <si>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</si>
  <si>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</si>
  <si>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</si>
  <si>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</si>
  <si>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</si>
  <si>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</si>
  <si>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</si>
  <si>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</si>
  <si>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</si>
  <si>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</si>
  <si>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</si>
  <si>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</si>
  <si>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</si>
  <si>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</si>
  <si>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</si>
  <si>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</si>
  <si>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</si>
  <si>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</si>
  <si>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</si>
  <si>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</si>
  <si>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</si>
  <si>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</si>
  <si>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</si>
  <si>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</si>
  <si>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</si>
  <si>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</si>
  <si>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</si>
  <si>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</si>
  <si>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</si>
  <si>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</si>
  <si>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</si>
  <si>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</si>
  <si>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</si>
  <si>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</si>
  <si>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</si>
  <si>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</si>
  <si>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</si>
  <si>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</si>
  <si>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</si>
  <si>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</si>
  <si>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</si>
  <si>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</si>
  <si>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</si>
  <si>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</si>
  <si>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</si>
  <si>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</si>
  <si>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</si>
  <si>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</si>
  <si>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</si>
  <si>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</si>
  <si>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</si>
  <si>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</si>
  <si>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</si>
  <si>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</si>
  <si>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</si>
  <si>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</si>
  <si>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</si>
  <si>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</si>
  <si>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</si>
  <si>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</si>
  <si>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</si>
  <si>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</si>
  <si>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</si>
  <si>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</si>
  <si>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</si>
  <si>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</si>
  <si>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</si>
  <si>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</si>
  <si>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</si>
  <si>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</si>
  <si>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</si>
  <si>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</si>
  <si>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</si>
  <si>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</si>
  <si>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</si>
  <si>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</si>
  <si>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</si>
  <si>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</si>
  <si>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</si>
  <si>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</si>
  <si>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</si>
  <si>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</si>
  <si>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</si>
  <si>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</si>
  <si>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</si>
  <si>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</si>
  <si>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</si>
  <si>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</si>
  <si>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</si>
  <si>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</si>
  <si>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</si>
  <si>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</si>
  <si>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</si>
  <si>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</si>
  <si>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</si>
  <si>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</si>
  <si>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</si>
  <si>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</si>
  <si>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</si>
  <si>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</si>
  <si>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</si>
  <si>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</si>
  <si>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</si>
  <si>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</si>
  <si>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</si>
  <si>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</si>
  <si>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</si>
  <si>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</si>
  <si>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</si>
  <si>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</si>
  <si>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</si>
  <si>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</si>
  <si>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</si>
  <si>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</si>
  <si>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</si>
  <si>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</si>
  <si>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</si>
  <si>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</si>
  <si>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</si>
  <si>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</si>
  <si>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</si>
  <si>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</si>
  <si>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</si>
  <si>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</si>
  <si>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</si>
  <si>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</si>
  <si>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</si>
  <si>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</si>
  <si>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</si>
  <si>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</si>
  <si>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</si>
  <si>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</si>
  <si>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</si>
  <si>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</si>
  <si>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</si>
  <si>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</si>
  <si>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</si>
  <si>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</si>
  <si>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</si>
  <si>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</si>
  <si>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</si>
  <si>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</si>
  <si>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</si>
  <si>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</si>
  <si>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</si>
  <si>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</si>
  <si>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</si>
  <si>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</si>
  <si>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</si>
  <si>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</si>
  <si>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</si>
  <si>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</si>
  <si>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</si>
  <si>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</si>
  <si>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</si>
  <si>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</si>
  <si>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</si>
  <si>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</si>
  <si>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</si>
  <si>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</si>
  <si>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</si>
  <si>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</si>
  <si>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</si>
  <si>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</si>
  <si>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</si>
  <si>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</si>
  <si>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</si>
  <si>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</si>
  <si>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</si>
  <si>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</si>
  <si>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</si>
  <si>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</si>
  <si>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</si>
  <si>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</si>
  <si>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</si>
  <si>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</si>
  <si>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</si>
  <si>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</si>
  <si>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</si>
  <si>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</si>
  <si>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</si>
  <si>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</si>
  <si>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</si>
  <si>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</si>
  <si>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</si>
  <si>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</si>
  <si>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</si>
  <si>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</si>
  <si>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</si>
  <si>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</si>
  <si>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</si>
  <si>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</si>
  <si>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</si>
  <si>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</si>
  <si>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</si>
  <si>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</si>
  <si>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</si>
  <si>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</si>
  <si>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</si>
  <si>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</si>
  <si>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</si>
  <si>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</si>
  <si>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</si>
  <si>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</si>
  <si>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</si>
  <si>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</si>
  <si>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</si>
  <si>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</si>
  <si>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</si>
  <si>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</si>
  <si>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</si>
  <si>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</si>
  <si>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</si>
  <si>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</si>
  <si>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</si>
  <si>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</si>
  <si>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</si>
  <si>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</si>
  <si>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</si>
  <si>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</si>
  <si>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</si>
  <si>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</si>
  <si>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</si>
  <si>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</si>
  <si>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</si>
  <si>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</si>
  <si>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</si>
  <si>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</si>
  <si>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</si>
  <si>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</si>
  <si>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</si>
  <si>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</si>
  <si>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</si>
  <si>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</si>
  <si>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</si>
  <si>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</si>
  <si>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</si>
  <si>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</si>
  <si>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</si>
  <si>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</si>
  <si>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</si>
  <si>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</si>
  <si>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</si>
  <si>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</si>
  <si>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</si>
  <si>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</si>
  <si>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</si>
  <si>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</si>
  <si>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</si>
  <si>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</si>
  <si>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</si>
  <si>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</si>
  <si>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</si>
  <si>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</si>
  <si>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</si>
  <si>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</si>
  <si>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</si>
  <si>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</si>
  <si>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</si>
  <si>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</si>
  <si>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</si>
  <si>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</si>
  <si>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</si>
  <si>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</si>
  <si>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</si>
  <si>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</si>
  <si>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</si>
  <si>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</si>
  <si>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</si>
  <si>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</si>
  <si>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</si>
  <si>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</si>
  <si>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</si>
  <si>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</si>
  <si>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</si>
  <si>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</si>
  <si>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</si>
  <si>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</si>
  <si>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</si>
  <si>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</si>
  <si>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</si>
  <si>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</si>
  <si>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</si>
  <si>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</si>
  <si>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</si>
  <si>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</si>
  <si>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</si>
  <si>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</si>
  <si>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</si>
  <si>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</si>
  <si>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</si>
  <si>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</si>
  <si>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</si>
  <si>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</si>
  <si>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</si>
  <si>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</si>
  <si>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</si>
  <si>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</si>
  <si>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</si>
  <si>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</si>
  <si>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</si>
  <si>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</si>
  <si>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</si>
  <si>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</si>
  <si>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</si>
  <si>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</si>
  <si>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</si>
  <si>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</si>
  <si>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</si>
  <si>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</si>
  <si>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</si>
  <si>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</si>
  <si>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</si>
  <si>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</si>
  <si>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</si>
  <si>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</si>
  <si>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</si>
  <si>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</si>
  <si>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</si>
  <si>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</si>
  <si>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</si>
  <si>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</si>
  <si>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</si>
  <si>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</si>
  <si>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</si>
  <si>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</si>
  <si>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</si>
  <si>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</si>
  <si>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</si>
  <si>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</si>
  <si>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</si>
  <si>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</si>
  <si>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</si>
  <si>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</si>
  <si>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</si>
  <si>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</si>
  <si>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</si>
  <si>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</si>
  <si>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</si>
  <si>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</si>
  <si>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</si>
  <si>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</si>
  <si>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</si>
  <si>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</si>
  <si>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</si>
  <si>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</si>
  <si>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</si>
  <si>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</si>
  <si>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</si>
  <si>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</si>
  <si>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</si>
  <si>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</si>
  <si>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</si>
  <si>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</si>
  <si>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</si>
  <si>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</si>
  <si>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</si>
  <si>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</si>
  <si>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</si>
  <si>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</si>
  <si>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</si>
  <si>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</si>
  <si>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</si>
  <si>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</si>
  <si>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</si>
  <si>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</si>
  <si>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</si>
  <si>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</si>
  <si>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</si>
  <si>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</si>
  <si>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</si>
  <si>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</si>
  <si>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</si>
  <si>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</si>
  <si>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</si>
  <si>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</si>
  <si>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</si>
  <si>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</si>
  <si>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</si>
  <si>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</si>
  <si>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</si>
  <si>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</si>
  <si>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</si>
  <si>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</si>
  <si>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</si>
  <si>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</si>
  <si>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</si>
  <si>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</si>
  <si>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</si>
  <si>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</si>
  <si>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</si>
  <si>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</si>
  <si>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</si>
  <si>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</si>
  <si>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</si>
  <si>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</si>
  <si>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</si>
  <si>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</si>
  <si>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</si>
  <si>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</si>
  <si>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</si>
  <si>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</si>
  <si>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</si>
  <si>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</si>
  <si>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</si>
  <si>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</si>
  <si>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</si>
  <si>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</si>
  <si>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</si>
  <si>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</si>
  <si>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</si>
  <si>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</si>
  <si>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</si>
  <si>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</si>
  <si>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</si>
  <si>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</si>
  <si>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</si>
  <si>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</si>
  <si>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</si>
  <si>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</si>
  <si>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</si>
  <si>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</si>
  <si>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</si>
  <si>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</si>
  <si>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</si>
  <si>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</si>
  <si>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</si>
  <si>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</si>
  <si>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</si>
  <si>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</si>
  <si>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</si>
  <si>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</si>
  <si>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</si>
  <si>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</si>
  <si>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</si>
  <si>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</si>
  <si>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</si>
  <si>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</si>
  <si>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</si>
  <si>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</si>
  <si>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</si>
  <si>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</si>
  <si>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</si>
  <si>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</si>
  <si>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</si>
  <si>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</si>
  <si>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</si>
  <si>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</si>
  <si>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</si>
  <si>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</si>
  <si>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</si>
  <si>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</si>
  <si>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</si>
  <si>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</si>
  <si>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</si>
  <si>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</si>
  <si>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</si>
  <si>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</si>
  <si>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</si>
  <si>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</si>
  <si>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</si>
  <si>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</si>
  <si>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</si>
  <si>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</si>
  <si>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</si>
  <si>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</si>
  <si>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</si>
  <si>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</si>
  <si>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</si>
  <si>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</si>
  <si>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</si>
  <si>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</si>
  <si>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</si>
  <si>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</si>
  <si>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</si>
  <si>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</si>
  <si>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</si>
  <si>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</si>
  <si>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</si>
  <si>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</si>
  <si>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</si>
  <si>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</si>
  <si>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</si>
  <si>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</si>
  <si>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</si>
  <si>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</si>
  <si>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</si>
  <si>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</si>
  <si>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</si>
  <si>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</si>
  <si>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</si>
  <si>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</si>
  <si>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</si>
  <si>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</si>
  <si>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</si>
  <si>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</si>
  <si>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</si>
  <si>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</si>
  <si>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</si>
  <si>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</si>
  <si>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</si>
  <si>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</si>
  <si>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</si>
  <si>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</si>
  <si>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</si>
  <si>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</si>
  <si>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</si>
  <si>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</si>
  <si>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</si>
  <si>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</si>
  <si>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</si>
  <si>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</si>
  <si>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</si>
  <si>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</si>
  <si>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</si>
  <si>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</si>
  <si>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</si>
  <si>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</si>
  <si>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</si>
  <si>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</si>
  <si>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</si>
  <si>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</si>
  <si>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</si>
  <si>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</si>
  <si>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</si>
  <si>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</si>
  <si>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</si>
  <si>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</si>
  <si>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</si>
  <si>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</si>
  <si>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</si>
  <si>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</si>
  <si>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</si>
  <si>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</si>
  <si>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</si>
  <si>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</si>
  <si>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</si>
  <si>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</si>
  <si>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</si>
  <si>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</si>
  <si>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</si>
  <si>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</si>
  <si>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</si>
  <si>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</si>
  <si>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</si>
  <si>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</si>
  <si>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</si>
  <si>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</si>
  <si>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</si>
  <si>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</si>
  <si>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</si>
  <si>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</si>
  <si>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</si>
  <si>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</si>
  <si>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</si>
  <si>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</si>
  <si>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</si>
  <si>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</si>
  <si>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</si>
  <si>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</si>
  <si>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</si>
  <si>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</si>
  <si>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</si>
  <si>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</si>
  <si>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</si>
  <si>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</si>
  <si>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</si>
  <si>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</si>
  <si>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</si>
  <si>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</si>
  <si>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</si>
  <si>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</si>
  <si>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</si>
  <si>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</si>
  <si>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</si>
  <si>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</si>
  <si>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</si>
  <si>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</si>
  <si>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</si>
  <si>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</si>
  <si>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</si>
  <si>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</si>
  <si>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</si>
  <si>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</si>
  <si>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</si>
  <si>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</si>
  <si>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</si>
  <si>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</si>
  <si>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</si>
  <si>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</si>
  <si>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</si>
  <si>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</si>
  <si>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</si>
  <si>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</si>
  <si>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</si>
  <si>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</si>
  <si>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</si>
  <si>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</si>
  <si>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</si>
  <si>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</si>
  <si>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</si>
  <si>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</si>
  <si>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</si>
  <si>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</si>
  <si>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</si>
  <si>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</si>
  <si>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</si>
  <si>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</si>
  <si>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</si>
  <si>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</si>
  <si>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</si>
  <si>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</si>
  <si>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</si>
  <si>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</si>
  <si>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</si>
  <si>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</si>
  <si>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</si>
  <si>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</si>
  <si>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</si>
  <si>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</si>
  <si>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</si>
  <si>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</si>
  <si>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</si>
  <si>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</si>
  <si>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</si>
  <si>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</si>
  <si>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</si>
  <si>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</si>
  <si>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</si>
  <si>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</si>
  <si>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</si>
  <si>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</si>
  <si>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</si>
  <si>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</si>
  <si>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</si>
  <si>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</si>
  <si>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</si>
  <si>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</si>
  <si>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</si>
  <si>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</si>
  <si>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</si>
  <si>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</si>
  <si>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</si>
  <si>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</si>
  <si>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</si>
  <si>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</si>
  <si>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</si>
  <si>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</si>
  <si>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</si>
  <si>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</si>
  <si>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</si>
  <si>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</si>
  <si>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</si>
  <si>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</si>
  <si>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</si>
  <si>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</si>
  <si>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</si>
  <si>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</si>
  <si>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</si>
  <si>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</si>
  <si>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</si>
  <si>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</si>
  <si>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</si>
  <si>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</si>
  <si>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</si>
  <si>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</si>
  <si>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</si>
  <si>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</si>
  <si>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</si>
  <si>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</si>
  <si>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</si>
  <si>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</si>
  <si>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</si>
  <si>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</si>
  <si>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</si>
  <si>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</si>
  <si>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</si>
  <si>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</si>
  <si>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</si>
  <si>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</si>
  <si>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</si>
  <si>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</si>
  <si>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</si>
  <si>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</si>
  <si>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</si>
  <si>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</si>
  <si>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</si>
  <si>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</si>
  <si>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</si>
  <si>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</si>
  <si>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</si>
  <si>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</si>
  <si>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</si>
  <si>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</si>
  <si>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</si>
  <si>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</si>
  <si>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</si>
  <si>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</si>
  <si>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</si>
  <si>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</si>
  <si>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</si>
  <si>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</si>
  <si>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</si>
  <si>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</si>
  <si>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</si>
  <si>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</si>
  <si>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</si>
  <si>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</si>
  <si>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</si>
  <si>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</si>
  <si>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</si>
  <si>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</si>
  <si>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</si>
  <si>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</si>
  <si>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</si>
  <si>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</si>
  <si>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</si>
  <si>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</si>
  <si>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</si>
  <si>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</si>
  <si>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</si>
  <si>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</si>
  <si>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</si>
  <si>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</si>
  <si>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</si>
  <si>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</si>
  <si>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</si>
  <si>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</si>
  <si>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</si>
  <si>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</si>
  <si>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</si>
  <si>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</si>
  <si>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</si>
  <si>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</si>
  <si>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</si>
  <si>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</si>
  <si>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</si>
  <si>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</si>
  <si>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</si>
  <si>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</si>
  <si>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</si>
  <si>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</si>
  <si>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</si>
  <si>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</si>
  <si>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</si>
  <si>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</si>
  <si>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</si>
  <si>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</si>
  <si>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</si>
  <si>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</si>
  <si>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</si>
  <si>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</si>
  <si>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</si>
  <si>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</si>
  <si>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</si>
  <si>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</si>
  <si>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</si>
  <si>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</si>
  <si>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</si>
  <si>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</si>
  <si>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</si>
  <si>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</si>
  <si>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</si>
  <si>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</si>
  <si>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</si>
  <si>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</si>
  <si>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</si>
  <si>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</si>
  <si>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</si>
  <si>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</si>
  <si>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</si>
  <si>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</si>
  <si>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</si>
  <si>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</si>
  <si>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</si>
  <si>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</si>
  <si>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</si>
  <si>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</si>
  <si>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</si>
  <si>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</si>
  <si>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</si>
  <si>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</si>
  <si>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</si>
  <si>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</si>
  <si>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</si>
  <si>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</si>
  <si>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</si>
  <si>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</si>
  <si>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</si>
  <si>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</si>
  <si>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</si>
  <si>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</si>
  <si>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</si>
  <si>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</si>
  <si>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</si>
  <si>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</si>
  <si>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</si>
  <si>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</si>
  <si>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</si>
  <si>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</si>
  <si>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</si>
  <si>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</si>
  <si>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</si>
  <si>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</si>
  <si>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</si>
  <si>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</si>
  <si>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</si>
  <si>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</si>
  <si>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</si>
  <si>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</si>
  <si>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</si>
  <si>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</si>
  <si>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</si>
  <si>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</si>
  <si>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</si>
  <si>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</si>
  <si>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</si>
  <si>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</si>
  <si>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</si>
  <si>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</si>
  <si>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</si>
  <si>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</si>
  <si>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</si>
  <si>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</si>
  <si>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</si>
  <si>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</si>
  <si>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</si>
  <si>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</si>
  <si>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</si>
  <si>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</si>
  <si>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</si>
  <si>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</si>
  <si>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</si>
  <si>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</si>
  <si>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</si>
  <si>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</si>
  <si>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</si>
  <si>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</si>
  <si>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</si>
  <si>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</si>
  <si>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</si>
  <si>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</si>
  <si>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</si>
  <si>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</si>
  <si>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</si>
  <si>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</si>
  <si>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</si>
  <si>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</si>
  <si>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</si>
  <si>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</si>
  <si>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</si>
  <si>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</si>
  <si>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</si>
  <si>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</si>
  <si>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</si>
  <si>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</si>
  <si>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</si>
  <si>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</si>
  <si>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</si>
  <si>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</si>
  <si>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</si>
  <si>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</si>
  <si>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</si>
  <si>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</si>
  <si>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</si>
  <si>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</si>
  <si>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</si>
  <si>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</si>
  <si>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</si>
  <si>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</si>
  <si>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</si>
  <si>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</si>
  <si>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</si>
  <si>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</si>
  <si>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</si>
  <si>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</si>
  <si>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</si>
  <si>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</si>
  <si>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</si>
  <si>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</si>
  <si>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</si>
  <si>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</si>
  <si>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</si>
  <si>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</si>
  <si>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</si>
  <si>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</si>
  <si>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</si>
  <si>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</si>
  <si>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</si>
  <si>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</si>
  <si>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</si>
  <si>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</si>
  <si>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</si>
  <si>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</si>
  <si>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</si>
  <si>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</si>
  <si>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</si>
  <si>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</si>
  <si>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</si>
  <si>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</si>
  <si>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</si>
  <si>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</si>
  <si>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</si>
  <si>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</si>
  <si>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</si>
  <si>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</si>
  <si>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</si>
  <si>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</si>
  <si>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</si>
  <si>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</si>
  <si>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</si>
  <si>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</si>
  <si>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</si>
  <si>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</si>
  <si>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</si>
  <si>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</si>
  <si>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</si>
  <si>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</si>
  <si>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</si>
  <si>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</si>
  <si>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</si>
  <si>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</si>
  <si>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</si>
  <si>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</si>
  <si>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</si>
  <si>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</si>
  <si>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</si>
  <si>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</si>
  <si>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</si>
  <si>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</si>
  <si>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</si>
  <si>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</si>
  <si>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</si>
  <si>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</si>
  <si>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</si>
  <si>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</si>
  <si>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</si>
  <si>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</si>
  <si>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</si>
  <si>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</si>
  <si>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</si>
  <si>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</si>
  <si>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</si>
  <si>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</si>
  <si>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</si>
  <si>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</si>
  <si>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</si>
  <si>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</si>
  <si>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</si>
  <si>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</si>
  <si>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</si>
  <si>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</si>
  <si>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</si>
  <si>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</si>
  <si>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</si>
  <si>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</si>
  <si>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</si>
  <si>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</si>
  <si>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</si>
  <si>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</si>
  <si>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</si>
  <si>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</si>
  <si>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</si>
  <si>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</si>
  <si>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</si>
  <si>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</si>
  <si>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</si>
  <si>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</si>
  <si>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</si>
  <si>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</si>
  <si>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</si>
  <si>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</si>
  <si>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</si>
  <si>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</si>
  <si>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</si>
  <si>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</si>
  <si>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</si>
  <si>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</si>
  <si>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</si>
  <si>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</si>
  <si>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</si>
  <si>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</si>
  <si>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</si>
  <si>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</si>
  <si>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</si>
  <si>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</si>
  <si>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</si>
  <si>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</si>
  <si>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</si>
  <si>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</si>
  <si>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</si>
  <si>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</si>
  <si>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</si>
  <si>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</si>
  <si>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</si>
  <si>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</si>
  <si>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</si>
  <si>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</si>
  <si>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</si>
  <si>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</si>
  <si>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</si>
  <si>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</si>
  <si>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</si>
  <si>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</si>
  <si>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</si>
  <si>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</si>
  <si>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</si>
  <si>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</si>
  <si>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</si>
  <si>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</si>
  <si>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</si>
  <si>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</si>
  <si>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</si>
  <si>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</si>
  <si>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</si>
  <si>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</si>
  <si>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</si>
  <si>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</si>
  <si>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</si>
  <si>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</si>
  <si>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</si>
  <si>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</si>
  <si>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</si>
  <si>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</si>
  <si>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</si>
  <si>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</si>
  <si>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</si>
  <si>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</si>
  <si>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</si>
  <si>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</si>
  <si>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</si>
  <si>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</si>
  <si>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</si>
  <si>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</si>
  <si>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</si>
  <si>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</si>
  <si>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</si>
  <si>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</si>
  <si>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</si>
  <si>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</si>
  <si>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</si>
  <si>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</si>
  <si>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</si>
  <si>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</si>
  <si>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</si>
  <si>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</si>
  <si>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</si>
  <si>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</si>
  <si>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</si>
  <si>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</si>
  <si>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</si>
  <si>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</si>
  <si>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</si>
  <si>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</si>
  <si>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</si>
  <si>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</si>
  <si>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</si>
  <si>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</si>
  <si>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</si>
  <si>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</si>
  <si>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</si>
  <si>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</si>
  <si>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</si>
  <si>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</si>
  <si>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</si>
  <si>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</si>
  <si>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</si>
  <si>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</si>
  <si>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</si>
  <si>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</si>
  <si>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</si>
  <si>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</si>
  <si>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</si>
  <si>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</si>
  <si>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</si>
  <si>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</si>
  <si>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</si>
  <si>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</si>
  <si>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</si>
  <si>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</si>
  <si>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</si>
  <si>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</si>
  <si>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</si>
  <si>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</si>
  <si>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</si>
  <si>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</si>
  <si>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</si>
  <si>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</si>
  <si>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</si>
  <si>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</si>
  <si>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</si>
  <si>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</si>
  <si>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</si>
  <si>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</si>
  <si>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</si>
  <si>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</si>
  <si>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</si>
  <si>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</si>
  <si>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</si>
  <si>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</si>
  <si>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</si>
  <si>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</si>
  <si>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</si>
  <si>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</si>
  <si>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</si>
  <si>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</si>
  <si>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</si>
  <si>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</si>
  <si>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</si>
  <si>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</si>
  <si>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</si>
  <si>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</si>
  <si>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</si>
  <si>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</si>
  <si>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</si>
  <si>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</si>
  <si>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</si>
  <si>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</si>
  <si>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</si>
  <si>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</si>
  <si>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</si>
  <si>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</si>
  <si>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</si>
  <si>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</si>
  <si>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</si>
  <si>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</si>
  <si>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</si>
  <si>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</si>
  <si>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</si>
  <si>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</si>
  <si>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</si>
  <si>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</si>
  <si>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</si>
  <si>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</si>
  <si>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</si>
  <si>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</si>
  <si>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</si>
  <si>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</si>
  <si>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</si>
  <si>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</si>
  <si>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</si>
  <si>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</si>
  <si>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</si>
  <si>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</si>
  <si>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</si>
  <si>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</si>
  <si>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</si>
  <si>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</si>
  <si>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</si>
  <si>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</si>
  <si>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</si>
  <si>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</si>
  <si>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</si>
  <si>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</si>
  <si>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</si>
  <si>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</si>
  <si>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</si>
  <si>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</si>
  <si>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</si>
  <si>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</si>
  <si>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</si>
  <si>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</si>
  <si>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</si>
  <si>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</si>
  <si>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</si>
  <si>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</si>
  <si>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</si>
  <si>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</si>
  <si>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</si>
  <si>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</si>
  <si>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</si>
  <si>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</si>
  <si>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</si>
  <si>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</si>
  <si>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</si>
  <si>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</si>
  <si>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</si>
  <si>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</si>
  <si>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</si>
  <si>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</si>
  <si>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</si>
  <si>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</si>
  <si>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</si>
  <si>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</si>
  <si>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</si>
  <si>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</si>
  <si>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</si>
  <si>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</si>
  <si>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</si>
  <si>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</si>
  <si>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</si>
  <si>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</si>
  <si>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</si>
  <si>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</si>
  <si>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</si>
  <si>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</si>
  <si>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</si>
  <si>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</si>
  <si>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</si>
  <si>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</si>
  <si>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</si>
  <si>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</si>
  <si>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</si>
  <si>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</si>
  <si>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</si>
  <si>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</si>
  <si>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</si>
  <si>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</si>
  <si>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</si>
  <si>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</si>
  <si>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</si>
  <si>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</si>
  <si>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</si>
  <si>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</si>
  <si>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</si>
  <si>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</si>
  <si>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</si>
  <si>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</si>
  <si>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</si>
  <si>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</si>
  <si>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</si>
  <si>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</si>
  <si>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</si>
  <si>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</si>
  <si>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</si>
  <si>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</si>
  <si>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</si>
  <si>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</si>
  <si>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</si>
  <si>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</si>
  <si>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</si>
  <si>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</si>
  <si>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</si>
  <si>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</si>
  <si>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</si>
  <si>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</si>
  <si>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</si>
  <si>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</si>
  <si>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</si>
  <si>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</si>
  <si>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</si>
  <si>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</si>
  <si>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</si>
  <si>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</si>
  <si>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</si>
  <si>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</si>
  <si>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</si>
  <si>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</si>
  <si>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</si>
  <si>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</si>
  <si>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</si>
  <si>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</si>
  <si>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</si>
  <si>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</si>
  <si>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</si>
  <si>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</si>
  <si>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</si>
  <si>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</si>
  <si>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</si>
  <si>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</si>
  <si>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</si>
  <si>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</si>
  <si>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</si>
  <si>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</si>
  <si>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</si>
  <si>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</si>
  <si>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</si>
  <si>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</si>
  <si>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</si>
  <si>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</si>
  <si>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</si>
  <si>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</si>
  <si>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</si>
  <si>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</si>
  <si>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</si>
  <si>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</si>
  <si>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</si>
  <si>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</si>
  <si>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</si>
  <si>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</si>
  <si>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</si>
  <si>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</si>
  <si>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</si>
  <si>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</si>
  <si>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</si>
  <si>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</si>
  <si>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</si>
  <si>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</si>
  <si>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</si>
  <si>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</si>
  <si>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</si>
  <si>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</si>
  <si>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</si>
  <si>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</si>
  <si>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</si>
  <si>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</si>
  <si>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</si>
  <si>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</si>
  <si>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</si>
  <si>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</si>
  <si>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</si>
  <si>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</si>
  <si>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</si>
  <si>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</si>
  <si>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</si>
  <si>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</si>
  <si>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</si>
  <si>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</si>
  <si>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</si>
  <si>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</si>
  <si>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</si>
  <si>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</si>
  <si>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</si>
  <si>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</si>
  <si>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</si>
  <si>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</si>
  <si>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</si>
  <si>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</si>
  <si>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</si>
  <si>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</si>
  <si>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</si>
  <si>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</si>
  <si>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</si>
  <si>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</si>
  <si>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</si>
  <si>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</si>
  <si>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</si>
  <si>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</si>
  <si>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</si>
  <si>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</si>
  <si>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</si>
  <si>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</si>
  <si>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</si>
  <si>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</si>
  <si>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</si>
  <si>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</si>
  <si>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</si>
  <si>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</si>
  <si>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</si>
  <si>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</si>
  <si>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</si>
  <si>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</si>
  <si>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</si>
  <si>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</si>
  <si>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</si>
  <si>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</si>
  <si>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</si>
  <si>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</si>
  <si>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</si>
  <si>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</si>
  <si>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</si>
  <si>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</si>
  <si>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</si>
  <si>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</si>
  <si>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</si>
  <si>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</si>
  <si>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</si>
  <si>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</si>
  <si>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</si>
  <si>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</si>
  <si>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</si>
  <si>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</si>
  <si>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</si>
  <si>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</si>
  <si>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</si>
  <si>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</si>
  <si>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</si>
  <si>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</si>
  <si>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</si>
  <si>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</si>
  <si>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</si>
  <si>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</si>
  <si>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</si>
  <si>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</si>
  <si>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</si>
  <si>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</si>
  <si>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</si>
  <si>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</si>
  <si>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</si>
  <si>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</si>
  <si>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</si>
  <si>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</si>
  <si>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</si>
  <si>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</si>
  <si>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</si>
  <si>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</si>
  <si>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</si>
  <si>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</si>
  <si>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</si>
  <si>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</si>
  <si>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</si>
  <si>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</si>
  <si>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</si>
  <si>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</si>
  <si>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</si>
  <si>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</si>
  <si>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</si>
  <si>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</si>
  <si>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</si>
  <si>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</si>
  <si>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</si>
  <si>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</si>
  <si>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</si>
  <si>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</si>
  <si>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</si>
  <si>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</si>
  <si>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</si>
  <si>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</si>
  <si>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</si>
  <si>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</si>
  <si>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</si>
  <si>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</si>
  <si>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</si>
  <si>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</si>
  <si>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</si>
  <si>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</si>
  <si>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</si>
  <si>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</si>
  <si>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</si>
  <si>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</si>
  <si>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</si>
  <si>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</si>
  <si>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</si>
  <si>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</si>
  <si>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</si>
  <si>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</si>
  <si>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</si>
  <si>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</si>
  <si>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</si>
  <si>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</si>
  <si>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</si>
  <si>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</si>
  <si>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</si>
  <si>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</si>
  <si>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</si>
  <si>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</si>
  <si>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</si>
  <si>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</si>
  <si>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</si>
  <si>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</si>
  <si>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</si>
  <si>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</si>
  <si>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</si>
  <si>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</si>
  <si>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</si>
  <si>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</si>
  <si>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</si>
  <si>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</si>
  <si>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</si>
  <si>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</si>
  <si>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</si>
  <si>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</si>
  <si>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</si>
  <si>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</si>
  <si>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</si>
  <si>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</si>
  <si>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</si>
  <si>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</si>
  <si>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</si>
  <si>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</si>
  <si>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</si>
  <si>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</si>
  <si>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</si>
  <si>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</si>
  <si>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</si>
  <si>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</si>
  <si>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</si>
  <si>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</si>
  <si>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</si>
  <si>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</si>
  <si>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</si>
  <si>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</si>
  <si>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</si>
  <si>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</si>
  <si>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</si>
  <si>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</si>
  <si>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</si>
  <si>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</si>
  <si>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</si>
  <si>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</si>
  <si>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</si>
  <si>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</si>
  <si>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</si>
  <si>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</si>
  <si>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</si>
  <si>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</si>
  <si>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</si>
  <si>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</si>
  <si>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</si>
  <si>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</si>
  <si>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</si>
  <si>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</si>
  <si>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</si>
  <si>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</si>
  <si>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</si>
  <si>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</si>
  <si>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</si>
  <si>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</si>
  <si>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</si>
  <si>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</si>
  <si>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</si>
  <si>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</si>
  <si>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</si>
  <si>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</si>
  <si>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</si>
  <si>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</si>
  <si>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</si>
  <si>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</si>
  <si>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</si>
  <si>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</si>
  <si>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</si>
  <si>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</si>
  <si>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</si>
  <si>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</si>
  <si>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</si>
  <si>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</si>
  <si>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</si>
  <si>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</si>
  <si>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</si>
  <si>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</si>
  <si>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</si>
  <si>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</si>
  <si>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</si>
  <si>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</si>
  <si>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</si>
  <si>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</si>
  <si>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</si>
  <si>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</si>
  <si>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</si>
  <si>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</si>
  <si>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</si>
  <si>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</si>
  <si>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</si>
  <si>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</si>
  <si>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</si>
  <si>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</si>
  <si>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</si>
  <si>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</si>
  <si>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</si>
  <si>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</si>
  <si>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</si>
  <si>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</si>
  <si>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</si>
  <si>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</si>
  <si>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</si>
  <si>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</si>
  <si>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</si>
  <si>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</si>
  <si>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</si>
  <si>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</si>
  <si>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</si>
  <si>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</si>
  <si>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</si>
  <si>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</si>
  <si>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</si>
  <si>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</si>
  <si>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</si>
  <si>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</si>
  <si>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</si>
  <si>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</si>
  <si>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</si>
  <si>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</si>
  <si>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</si>
  <si>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</si>
  <si>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</si>
  <si>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</si>
  <si>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</si>
  <si>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</si>
  <si>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</si>
  <si>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</si>
  <si>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</si>
  <si>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</si>
  <si>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</si>
  <si>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</si>
  <si>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</si>
  <si>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</si>
  <si>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</si>
  <si>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</si>
  <si>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</si>
  <si>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</si>
  <si>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</si>
  <si>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</si>
  <si>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</si>
  <si>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</si>
  <si>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</si>
  <si>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</si>
  <si>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</si>
  <si>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</si>
  <si>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</si>
  <si>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</si>
  <si>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</si>
  <si>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</si>
  <si>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</si>
  <si>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</si>
  <si>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</si>
  <si>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</si>
  <si>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</si>
  <si>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</si>
  <si>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</si>
  <si>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</si>
  <si>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</si>
  <si>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</si>
  <si>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</si>
  <si>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</si>
  <si>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</si>
  <si>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</si>
  <si>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</si>
  <si>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</si>
  <si>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</si>
  <si>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</si>
  <si>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</si>
  <si>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</si>
  <si>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</si>
  <si>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</si>
  <si>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</si>
  <si>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</si>
  <si>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</si>
  <si>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</si>
  <si>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</si>
  <si>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</si>
  <si>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</si>
  <si>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</si>
  <si>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</si>
  <si>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</si>
  <si>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</si>
  <si>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</si>
  <si>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</si>
  <si>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</si>
  <si>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</si>
  <si>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</si>
  <si>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</si>
  <si>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</si>
  <si>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</si>
  <si>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</si>
  <si>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</si>
  <si>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</si>
  <si>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</si>
  <si>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</si>
  <si>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</si>
  <si>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</si>
  <si>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</si>
  <si>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</si>
  <si>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</si>
  <si>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</si>
  <si>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</si>
  <si>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</si>
  <si>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</si>
  <si>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</si>
  <si>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</si>
  <si>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</si>
  <si>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</si>
  <si>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</si>
  <si>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</si>
  <si>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</si>
  <si>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</si>
  <si>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</si>
  <si>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</si>
  <si>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</si>
  <si>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</si>
  <si>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</si>
  <si>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</si>
  <si>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</si>
  <si>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</si>
  <si>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</si>
  <si>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</si>
  <si>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</si>
  <si>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</si>
  <si>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</si>
  <si>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</si>
  <si>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</si>
  <si>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</si>
  <si>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</si>
  <si>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</si>
  <si>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</si>
  <si>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</si>
  <si>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</si>
  <si>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</si>
  <si>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</si>
  <si>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</si>
  <si>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</si>
  <si>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</si>
  <si>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</si>
  <si>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</si>
  <si>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</si>
  <si>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</si>
  <si>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</si>
  <si>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</si>
  <si>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</si>
  <si>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</si>
  <si>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</si>
  <si>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</si>
  <si>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</si>
  <si>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</si>
  <si>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</si>
  <si>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</si>
  <si>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</si>
  <si>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</si>
  <si>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</si>
  <si>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</si>
  <si>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</si>
  <si>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</si>
  <si>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</si>
  <si>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</si>
  <si>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</si>
  <si>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</si>
  <si>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</si>
  <si>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</si>
  <si>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</si>
  <si>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</si>
  <si>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</si>
  <si>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</si>
  <si>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</si>
  <si>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</si>
  <si>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</si>
  <si>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</si>
  <si>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</si>
  <si>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</si>
  <si>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</si>
  <si>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</si>
  <si>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</si>
  <si>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</si>
  <si>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</si>
  <si>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</si>
  <si>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</si>
  <si>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</si>
  <si>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</si>
  <si>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</si>
  <si>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</si>
  <si>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</si>
  <si>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</si>
  <si>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</si>
  <si>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</si>
  <si>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</si>
  <si>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</si>
  <si>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</si>
  <si>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</si>
  <si>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</si>
  <si>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</si>
  <si>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</si>
  <si>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</si>
  <si>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</si>
  <si>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</si>
  <si>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</si>
  <si>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</si>
  <si>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</si>
  <si>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</si>
  <si>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</si>
  <si>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</si>
  <si>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</si>
  <si>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</si>
  <si>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</si>
  <si>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</si>
  <si>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</si>
  <si>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</si>
  <si>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</si>
  <si>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</si>
  <si>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</si>
  <si>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</si>
  <si>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</si>
  <si>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</si>
  <si>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</si>
  <si>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</si>
  <si>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</si>
  <si>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</si>
  <si>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</si>
  <si>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</si>
  <si>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</si>
  <si>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</si>
  <si>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</si>
  <si>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</si>
  <si>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</si>
  <si>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</si>
  <si>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</si>
  <si>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</si>
  <si>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</si>
  <si>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</si>
  <si>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</si>
  <si>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</si>
  <si>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</si>
  <si>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</si>
  <si>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</si>
  <si>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</si>
  <si>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</si>
  <si>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</si>
  <si>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</si>
  <si>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</si>
  <si>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</si>
  <si>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</si>
  <si>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</si>
  <si>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</si>
  <si>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</si>
  <si>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</si>
  <si>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</si>
  <si>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</si>
  <si>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</si>
  <si>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</si>
  <si>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</si>
  <si>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</si>
  <si>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</si>
  <si>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</si>
  <si>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</si>
  <si>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</si>
  <si>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</si>
  <si>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</si>
  <si>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</si>
  <si>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</si>
  <si>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</si>
  <si>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</si>
  <si>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</si>
  <si>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</si>
  <si>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</si>
  <si>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</si>
  <si>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</si>
  <si>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</si>
  <si>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</si>
  <si>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</si>
  <si>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</si>
  <si>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</si>
  <si>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</si>
  <si>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</si>
  <si>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</si>
  <si>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</si>
  <si>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</si>
  <si>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</si>
  <si>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</si>
  <si>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</si>
  <si>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</si>
  <si>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</si>
  <si>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</si>
  <si>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</si>
  <si>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</si>
  <si>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</si>
  <si>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</si>
  <si>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</si>
  <si>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</si>
  <si>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</si>
  <si>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</si>
  <si>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</si>
  <si>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</si>
  <si>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</si>
  <si>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</si>
  <si>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</si>
  <si>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</si>
  <si>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</si>
  <si>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</si>
  <si>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</si>
  <si>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</si>
  <si>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</si>
  <si>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</si>
  <si>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</si>
  <si>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</si>
  <si>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</si>
  <si>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</si>
  <si>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</si>
  <si>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</si>
  <si>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</si>
  <si>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</si>
  <si>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</si>
  <si>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</si>
  <si>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</si>
  <si>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</si>
  <si>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</si>
  <si>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</si>
  <si>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</si>
  <si>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</si>
  <si>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</si>
  <si>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</si>
  <si>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</si>
  <si>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</si>
  <si>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</si>
  <si>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</si>
  <si>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</si>
  <si>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</si>
  <si>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</si>
  <si>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</si>
  <si>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</si>
  <si>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</si>
  <si>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</si>
  <si>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</si>
  <si>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</si>
  <si>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</si>
  <si>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</si>
  <si>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</si>
  <si>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</si>
  <si>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</si>
  <si>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</si>
  <si>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</si>
  <si>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</si>
  <si>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</si>
  <si>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</si>
  <si>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</si>
  <si>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</si>
  <si>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</si>
  <si>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</si>
  <si>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</si>
  <si>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</si>
  <si>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</si>
  <si>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</si>
  <si>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</si>
  <si>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</si>
  <si>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</si>
  <si>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</si>
  <si>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</si>
  <si>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</si>
  <si>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</si>
  <si>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</si>
  <si>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</si>
  <si>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</si>
  <si>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</si>
  <si>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</si>
  <si>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</si>
  <si>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</si>
  <si>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</si>
  <si>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</si>
  <si>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</si>
  <si>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</si>
  <si>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</si>
  <si>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</si>
  <si>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</si>
  <si>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</si>
  <si>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</si>
  <si>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</si>
  <si>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</si>
  <si>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</si>
  <si>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</si>
  <si>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</si>
  <si>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</si>
  <si>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</si>
  <si>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</si>
  <si>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</si>
  <si>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</si>
  <si>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</si>
  <si>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</si>
  <si>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</si>
  <si>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</si>
  <si>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</si>
  <si>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</si>
  <si>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</si>
  <si>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</si>
  <si>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</si>
  <si>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</si>
  <si>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</si>
  <si>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</si>
  <si>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</si>
  <si>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</si>
  <si>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</si>
  <si>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</si>
  <si>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</si>
  <si>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</si>
  <si>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</si>
  <si>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</si>
  <si>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</si>
  <si>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</si>
  <si>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</si>
  <si>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</si>
  <si>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</si>
  <si>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</si>
  <si>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</si>
  <si>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</si>
  <si>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</si>
  <si>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</si>
  <si>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</si>
  <si>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</si>
  <si>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</si>
  <si>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</si>
  <si>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</si>
  <si>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</si>
  <si>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</si>
  <si>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</si>
  <si>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</si>
  <si>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</si>
  <si>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</si>
  <si>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</si>
  <si>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</si>
  <si>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</si>
  <si>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</si>
  <si>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</si>
  <si>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</si>
  <si>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</si>
  <si>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</si>
  <si>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</si>
  <si>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</si>
  <si>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</si>
  <si>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</si>
  <si>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</si>
  <si>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</si>
  <si>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</si>
  <si>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</si>
  <si>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</si>
  <si>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</si>
  <si>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</si>
  <si>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</si>
  <si>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</si>
  <si>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</si>
  <si>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</si>
  <si>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</si>
  <si>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</si>
  <si>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</si>
  <si>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</si>
  <si>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</si>
  <si>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</si>
  <si>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</si>
  <si>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</si>
  <si>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</si>
  <si>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</si>
  <si>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</si>
  <si>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</si>
  <si>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</si>
  <si>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</si>
  <si>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</si>
  <si>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</si>
  <si>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</si>
  <si>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</si>
  <si>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</si>
  <si>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</si>
  <si>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</si>
  <si>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</si>
  <si>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</si>
  <si>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</si>
  <si>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</si>
  <si>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</si>
  <si>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</si>
  <si>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</si>
  <si>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</si>
  <si>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</si>
  <si>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</si>
  <si>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</si>
  <si>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</si>
  <si>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</si>
  <si>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</si>
  <si>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</si>
  <si>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</si>
  <si>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</si>
  <si>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</si>
  <si>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</si>
  <si>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</si>
  <si>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</si>
  <si>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</si>
  <si>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</si>
  <si>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</si>
  <si>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</si>
  <si>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</si>
  <si>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</si>
  <si>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</si>
  <si>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</si>
  <si>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</si>
  <si>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</si>
  <si>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</si>
  <si>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</si>
  <si>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</si>
  <si>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</si>
  <si>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</si>
  <si>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</si>
  <si>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</si>
  <si>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</si>
  <si>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</si>
  <si>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</si>
  <si>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</si>
  <si>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</si>
  <si>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</si>
  <si>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</si>
  <si>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</si>
  <si>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</si>
  <si>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</si>
  <si>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</si>
  <si>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</si>
  <si>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</si>
  <si>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</si>
  <si>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</si>
  <si>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</si>
  <si>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</si>
  <si>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</si>
  <si>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</si>
  <si>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</si>
  <si>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</si>
  <si>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</si>
  <si>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</si>
  <si>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</si>
  <si>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</si>
  <si>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</si>
  <si>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</si>
  <si>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</si>
  <si>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</si>
  <si>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</si>
  <si>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</si>
  <si>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</si>
  <si>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</si>
  <si>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</si>
  <si>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</si>
  <si>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</si>
  <si>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</si>
  <si>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</si>
  <si>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</si>
  <si>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</si>
  <si>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</si>
  <si>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</si>
  <si>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</si>
  <si>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</si>
  <si>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</si>
  <si>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</si>
  <si>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</si>
  <si>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</si>
  <si>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</si>
  <si>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</si>
  <si>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</si>
  <si>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</si>
  <si>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</si>
  <si>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</si>
  <si>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</si>
  <si>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</si>
  <si>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</si>
  <si>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</si>
  <si>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</si>
  <si>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</si>
  <si>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</si>
  <si>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</si>
  <si>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</si>
  <si>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</si>
  <si>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</si>
  <si>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</si>
  <si>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</si>
  <si>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</si>
  <si>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</si>
  <si>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</si>
  <si>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</si>
  <si>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</si>
  <si>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</si>
  <si>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</si>
  <si>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</si>
  <si>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</si>
  <si>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</si>
  <si>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</si>
  <si>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</si>
  <si>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</si>
  <si>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</si>
  <si>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</si>
  <si>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</si>
  <si>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</si>
  <si>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</si>
  <si>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</si>
  <si>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</si>
  <si>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</si>
  <si>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</si>
  <si>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</si>
  <si>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</si>
  <si>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</si>
  <si>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</si>
  <si>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</si>
  <si>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</si>
  <si>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</si>
  <si>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</si>
  <si>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</si>
  <si>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</si>
  <si>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</si>
  <si>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</si>
  <si>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</si>
  <si>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</si>
  <si>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</si>
  <si>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</si>
  <si>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</si>
  <si>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</si>
  <si>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</si>
  <si>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</si>
  <si>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</si>
  <si>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</si>
  <si>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</si>
  <si>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</si>
  <si>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</si>
  <si>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</si>
  <si>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</si>
  <si>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</si>
  <si>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</si>
  <si>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</si>
  <si>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</si>
  <si>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</si>
  <si>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</si>
  <si>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</si>
  <si>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</si>
  <si>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</si>
  <si>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</si>
  <si>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</si>
  <si>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</si>
  <si>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</si>
  <si>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</si>
  <si>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</si>
  <si>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</si>
  <si>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</si>
  <si>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</si>
  <si>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</si>
  <si>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</si>
  <si>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</si>
  <si>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</si>
  <si>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</si>
  <si>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</si>
  <si>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</si>
  <si>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</si>
  <si>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</si>
  <si>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</si>
  <si>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</si>
  <si>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</si>
  <si>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</si>
  <si>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</si>
  <si>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</si>
  <si>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</si>
  <si>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</si>
  <si>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</si>
  <si>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</si>
  <si>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</si>
  <si>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</si>
  <si>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</si>
  <si>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</si>
  <si>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</si>
  <si>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</si>
  <si>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</si>
  <si>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</si>
  <si>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</si>
  <si>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</si>
  <si>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</si>
  <si>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</si>
  <si>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</si>
  <si>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</si>
  <si>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</si>
  <si>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</si>
  <si>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</si>
  <si>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</si>
  <si>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</si>
  <si>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</si>
  <si>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</si>
  <si>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</si>
  <si>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</si>
  <si>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</si>
  <si>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</si>
  <si>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</si>
  <si>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</si>
  <si>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</si>
  <si>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</si>
  <si>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</si>
  <si>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</si>
  <si>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</si>
  <si>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</si>
  <si>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</si>
  <si>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</si>
  <si>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</si>
  <si>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</si>
  <si>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</si>
  <si>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</si>
  <si>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</si>
  <si>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</si>
  <si>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</si>
  <si>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</si>
  <si>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</si>
  <si>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</si>
  <si>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</si>
  <si>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</si>
  <si>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</si>
  <si>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</si>
  <si>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</si>
  <si>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</si>
  <si>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</si>
  <si>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</si>
  <si>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</si>
  <si>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</si>
  <si>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</si>
  <si>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</si>
  <si>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</si>
  <si>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</si>
  <si>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</si>
  <si>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</si>
  <si>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</si>
  <si>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</si>
  <si>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</si>
  <si>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</si>
  <si>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</si>
  <si>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</si>
  <si>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</si>
  <si>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</si>
  <si>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</si>
  <si>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</si>
  <si>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</si>
  <si>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</si>
  <si>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</si>
  <si>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</si>
  <si>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</si>
  <si>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</si>
  <si>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</si>
  <si>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</si>
  <si>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</si>
  <si>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</si>
  <si>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</si>
  <si>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</si>
  <si>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</si>
  <si>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</si>
  <si>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</si>
  <si>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</si>
  <si>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</si>
  <si>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</si>
  <si>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</si>
  <si>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</si>
  <si>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</si>
  <si>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</si>
  <si>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</si>
  <si>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</si>
  <si>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</si>
  <si>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</si>
  <si>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</si>
  <si>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</si>
  <si>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</si>
  <si>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</si>
  <si>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</si>
  <si>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</si>
  <si>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</si>
  <si>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</si>
  <si>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</si>
  <si>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</si>
  <si>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</si>
  <si>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</si>
  <si>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</si>
  <si>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</si>
  <si>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</si>
  <si>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</si>
  <si>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</si>
  <si>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</si>
  <si>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</si>
  <si>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</si>
  <si>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</si>
  <si>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</si>
  <si>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</si>
  <si>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</si>
  <si>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</si>
  <si>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</si>
  <si>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</si>
  <si>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</si>
  <si>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</si>
  <si>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</si>
  <si>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</si>
  <si>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</si>
  <si>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</si>
  <si>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</si>
  <si>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</si>
  <si>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</si>
  <si>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</si>
  <si>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</si>
  <si>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</si>
  <si>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</si>
  <si>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</si>
  <si>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</si>
  <si>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</si>
  <si>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</si>
  <si>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</si>
  <si>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</si>
  <si>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</si>
  <si>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</si>
  <si>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</si>
  <si>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</si>
  <si>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</si>
  <si>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</si>
  <si>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</si>
  <si>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</si>
  <si>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</si>
  <si>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</si>
  <si>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</si>
  <si>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</si>
  <si>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</si>
  <si>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</si>
  <si>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</si>
  <si>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</si>
  <si>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</si>
  <si>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</si>
  <si>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</si>
  <si>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</si>
  <si>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</si>
  <si>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</si>
  <si>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</si>
  <si>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</si>
  <si>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</si>
  <si>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</si>
  <si>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</si>
  <si>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</si>
  <si>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</si>
  <si>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</si>
  <si>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</si>
  <si>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</si>
  <si>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</si>
  <si>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</si>
  <si>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</si>
  <si>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</si>
  <si>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</si>
  <si>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</si>
  <si>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</si>
  <si>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</si>
  <si>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</si>
  <si>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</si>
  <si>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</si>
  <si>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</si>
  <si>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</si>
  <si>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</si>
  <si>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</si>
  <si>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</si>
  <si>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</si>
  <si>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</si>
  <si>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</si>
  <si>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</si>
  <si>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</si>
  <si>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</si>
  <si>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</si>
  <si>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</si>
  <si>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</si>
  <si>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</si>
  <si>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</si>
  <si>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</si>
  <si>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</si>
  <si>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</si>
  <si>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</si>
  <si>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</si>
  <si>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</si>
  <si>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</si>
  <si>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</si>
  <si>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</si>
  <si>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</si>
  <si>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</si>
  <si>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</si>
  <si>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</si>
  <si>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</si>
  <si>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</si>
  <si>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</si>
  <si>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</si>
  <si>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</si>
  <si>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</si>
  <si>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</si>
  <si>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</si>
  <si>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</si>
  <si>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</si>
  <si>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</si>
  <si>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</si>
  <si>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</si>
  <si>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</si>
  <si>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</si>
  <si>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</si>
  <si>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</si>
  <si>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</si>
  <si>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</si>
  <si>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</si>
  <si>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</si>
  <si>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</si>
  <si>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</si>
  <si>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</si>
  <si>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</si>
  <si>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</si>
  <si>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</si>
  <si>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</si>
  <si>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</si>
  <si>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</si>
  <si>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</si>
  <si>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</si>
  <si>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</si>
  <si>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</si>
  <si>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</si>
  <si>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</si>
  <si>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</si>
  <si>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</si>
  <si>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</si>
  <si>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</si>
  <si>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</si>
  <si>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</si>
  <si>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</si>
  <si>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</si>
  <si>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</si>
  <si>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</si>
  <si>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</si>
  <si>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</si>
  <si>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</si>
  <si>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</si>
  <si>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</si>
  <si>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</si>
  <si>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</si>
  <si>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</si>
  <si>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</si>
  <si>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</si>
  <si>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</si>
  <si>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</si>
  <si>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</si>
  <si>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</si>
  <si>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</si>
  <si>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</si>
  <si>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</si>
  <si>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</si>
  <si>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</si>
  <si>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</si>
  <si>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</si>
  <si>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</si>
  <si>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</si>
  <si>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</si>
  <si>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</si>
  <si>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</si>
  <si>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</si>
  <si>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</si>
  <si>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</si>
  <si>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</si>
  <si>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</si>
  <si>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</si>
  <si>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</si>
  <si>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</si>
  <si>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</si>
  <si>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</si>
  <si>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</si>
  <si>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</si>
  <si>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</si>
  <si>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</si>
  <si>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</si>
  <si>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</si>
  <si>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</si>
  <si>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</si>
  <si>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</si>
  <si>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</si>
  <si>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</si>
  <si>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</si>
  <si>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</si>
  <si>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</si>
  <si>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</si>
  <si>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</si>
  <si>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</si>
  <si>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</si>
  <si>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</si>
  <si>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</si>
  <si>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</si>
  <si>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</si>
  <si>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</si>
  <si>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</si>
  <si>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</si>
  <si>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</si>
  <si>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</si>
  <si>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</si>
  <si>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</si>
  <si>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</si>
  <si>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</si>
  <si>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</si>
  <si>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</si>
  <si>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</si>
  <si>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</si>
  <si>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</si>
  <si>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</si>
  <si>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</si>
  <si>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</si>
  <si>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</si>
  <si>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</si>
  <si>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</si>
  <si>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</si>
  <si>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</si>
  <si>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</si>
  <si>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</si>
  <si>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</si>
  <si>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</si>
  <si>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</si>
  <si>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</si>
  <si>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</si>
  <si>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</si>
  <si>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</si>
  <si>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</si>
  <si>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</si>
  <si>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</si>
  <si>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</si>
  <si>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</si>
  <si>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</si>
  <si>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</si>
  <si>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</si>
  <si>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</si>
  <si>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</si>
  <si>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</si>
  <si>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</si>
  <si>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</si>
  <si>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</si>
  <si>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</si>
  <si>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</si>
  <si>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</si>
  <si>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</si>
  <si>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</si>
  <si>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</si>
  <si>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</si>
  <si>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</si>
  <si>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</si>
  <si>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</si>
  <si>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</si>
  <si>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</si>
  <si>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</si>
  <si>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</si>
  <si>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</si>
  <si>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</si>
  <si>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</si>
  <si>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</si>
  <si>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</si>
  <si>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</si>
  <si>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</si>
  <si>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</si>
  <si>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</si>
  <si>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</si>
  <si>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</si>
  <si>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</si>
  <si>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</si>
  <si>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</si>
  <si>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</si>
  <si>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</si>
  <si>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</si>
  <si>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</si>
  <si>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</si>
  <si>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</si>
  <si>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</si>
  <si>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</si>
  <si>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</si>
  <si>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</si>
  <si>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</si>
  <si>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</si>
  <si>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</si>
  <si>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</si>
  <si>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</si>
  <si>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</si>
  <si>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</si>
  <si>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</si>
  <si>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</si>
  <si>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</si>
  <si>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</si>
  <si>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</si>
  <si>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</si>
  <si>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</si>
  <si>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</si>
  <si>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</si>
  <si>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</si>
  <si>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</si>
  <si>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</si>
  <si>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</si>
  <si>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</si>
  <si>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</si>
  <si>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</si>
  <si>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</si>
  <si>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</si>
  <si>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</si>
  <si>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</si>
  <si>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</si>
  <si>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</si>
  <si>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</si>
  <si>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</si>
  <si>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</si>
  <si>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</si>
  <si>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</si>
  <si>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</si>
  <si>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</si>
  <si>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</si>
  <si>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</si>
  <si>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</si>
  <si>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</si>
  <si>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</si>
  <si>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</si>
  <si>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</si>
  <si>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</si>
  <si>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</si>
  <si>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</si>
  <si>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</si>
  <si>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</si>
  <si>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</si>
  <si>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</si>
  <si>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</si>
  <si>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</si>
  <si>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</si>
  <si>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</si>
  <si>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</si>
  <si>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</si>
  <si>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</si>
  <si>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</si>
  <si>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</si>
  <si>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</si>
  <si>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</si>
  <si>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</si>
  <si>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</si>
  <si>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</si>
  <si>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</si>
  <si>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</si>
  <si>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</si>
  <si>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</si>
  <si>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</si>
  <si>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</si>
  <si>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</si>
  <si>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</si>
  <si>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</si>
  <si>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</si>
  <si>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</si>
  <si>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</si>
  <si>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</si>
  <si>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</si>
  <si>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</si>
  <si>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</si>
  <si>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</si>
  <si>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</si>
  <si>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</si>
  <si>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</si>
  <si>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</si>
  <si>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</si>
  <si>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</si>
  <si>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</si>
  <si>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</si>
  <si>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</si>
  <si>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</si>
  <si>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</si>
  <si>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</si>
  <si>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</si>
  <si>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</si>
  <si>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</si>
  <si>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</si>
  <si>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</si>
  <si>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</si>
  <si>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</si>
  <si>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</si>
  <si>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</si>
  <si>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</si>
  <si>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</si>
  <si>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</si>
  <si>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</si>
  <si>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</si>
  <si>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</si>
  <si>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</si>
  <si>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</si>
  <si>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</si>
  <si>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</si>
  <si>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</si>
  <si>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</si>
  <si>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</si>
  <si>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</si>
  <si>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</si>
  <si>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</si>
  <si>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</si>
  <si>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</si>
  <si>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</si>
  <si>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</si>
  <si>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</si>
  <si>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</si>
  <si>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</si>
  <si>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</si>
  <si>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</si>
  <si>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</si>
  <si>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</si>
  <si>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</si>
  <si>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</si>
  <si>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</si>
  <si>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</si>
  <si>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</si>
  <si>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</si>
  <si>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</si>
  <si>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</si>
  <si>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</si>
  <si>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</si>
  <si>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</si>
  <si>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</si>
  <si>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</si>
  <si>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</si>
  <si>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</si>
  <si>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</si>
  <si>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</si>
  <si>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</si>
  <si>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</si>
  <si>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</si>
  <si>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</si>
  <si>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</si>
  <si>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</si>
  <si>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</si>
  <si>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</si>
  <si>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</si>
  <si>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</si>
  <si>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</si>
  <si>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</si>
  <si>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</si>
  <si>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</si>
  <si>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</si>
  <si>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</si>
  <si>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</si>
  <si>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</si>
  <si>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</si>
  <si>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</si>
  <si>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</si>
  <si>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</si>
  <si>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</si>
  <si>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</si>
  <si>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</si>
  <si>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</si>
  <si>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</si>
  <si>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</si>
  <si>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</si>
  <si>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</si>
  <si>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</si>
  <si>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</si>
  <si>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</si>
  <si>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</si>
  <si>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</si>
  <si>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</si>
  <si>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</si>
  <si>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</si>
  <si>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</si>
  <si>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</si>
  <si>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</si>
  <si>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</si>
  <si>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</si>
  <si>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</si>
  <si>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</si>
  <si>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</si>
  <si>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</si>
  <si>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</si>
  <si>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</si>
  <si>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</si>
  <si>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</si>
  <si>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</si>
  <si>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</si>
  <si>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</si>
  <si>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</si>
  <si>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</si>
  <si>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</si>
  <si>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</si>
  <si>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</si>
  <si>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</si>
  <si>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</si>
  <si>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</si>
  <si>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</si>
  <si>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</si>
  <si>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</si>
  <si>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</si>
  <si>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</si>
  <si>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</si>
  <si>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</si>
  <si>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</si>
  <si>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</si>
  <si>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</si>
  <si>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</si>
  <si>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</si>
  <si>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</si>
  <si>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</si>
  <si>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</si>
  <si>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</si>
  <si>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</si>
  <si>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</si>
  <si>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</si>
  <si>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</si>
  <si>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</si>
  <si>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</si>
  <si>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</si>
  <si>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</si>
  <si>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</si>
  <si>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</si>
  <si>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</si>
  <si>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</si>
  <si>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</si>
  <si>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</si>
  <si>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</si>
  <si>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</si>
  <si>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</si>
  <si>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</si>
  <si>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</si>
  <si>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</si>
  <si>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</si>
  <si>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</si>
  <si>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</si>
  <si>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</si>
  <si>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</si>
  <si>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</si>
  <si>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</si>
  <si>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</si>
  <si>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</si>
  <si>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</si>
  <si>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</si>
  <si>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</si>
  <si>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</si>
  <si>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</si>
  <si>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</si>
  <si>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</si>
  <si>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</si>
  <si>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</si>
  <si>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</si>
  <si>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</si>
  <si>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</si>
  <si>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</si>
  <si>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</si>
  <si>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</si>
  <si>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</si>
  <si>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</si>
  <si>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</si>
  <si>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</si>
  <si>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</si>
  <si>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</si>
  <si>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</si>
  <si>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</si>
  <si>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</si>
  <si>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</si>
  <si>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</si>
  <si>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</si>
  <si>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</si>
  <si>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</si>
  <si>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</si>
  <si>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</si>
  <si>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</si>
  <si>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</si>
  <si>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</si>
  <si>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</si>
  <si>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</si>
  <si>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</si>
  <si>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</si>
  <si>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</si>
  <si>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</si>
  <si>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</si>
  <si>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</si>
  <si>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</si>
  <si>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</si>
  <si>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</si>
  <si>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</si>
  <si>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</si>
  <si>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</si>
  <si>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</si>
  <si>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</si>
  <si>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</si>
  <si>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</si>
  <si>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</si>
  <si>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</si>
  <si>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</si>
  <si>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</si>
  <si>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</si>
  <si>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</si>
  <si>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</si>
  <si>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</si>
  <si>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</si>
  <si>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</si>
  <si>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</si>
  <si>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</si>
  <si>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</si>
  <si>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</si>
  <si>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</si>
  <si>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</si>
  <si>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</si>
  <si>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</si>
  <si>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</si>
  <si>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</si>
  <si>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</si>
  <si>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</si>
  <si>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</si>
  <si>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</si>
  <si>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</si>
  <si>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</si>
  <si>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</si>
  <si>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</si>
  <si>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</si>
  <si>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</si>
  <si>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</si>
  <si>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</si>
  <si>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</si>
  <si>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</si>
  <si>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</si>
  <si>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</si>
  <si>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</si>
  <si>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</si>
  <si>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</si>
  <si>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</si>
  <si>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</si>
  <si>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</si>
  <si>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</si>
  <si>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</si>
  <si>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</si>
  <si>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</si>
  <si>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</si>
  <si>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</si>
  <si>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</si>
  <si>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</si>
  <si>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</si>
  <si>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</si>
  <si>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</si>
  <si>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</si>
  <si>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</si>
  <si>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</si>
  <si>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</si>
  <si>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</si>
  <si>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</si>
  <si>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</si>
  <si>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</si>
  <si>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</si>
  <si>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</si>
  <si>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</si>
  <si>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</si>
  <si>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</si>
  <si>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</si>
  <si>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</si>
  <si>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</si>
  <si>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</si>
  <si>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</si>
  <si>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</si>
  <si>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</si>
  <si>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</si>
  <si>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</si>
  <si>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</si>
  <si>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</si>
  <si>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</si>
  <si>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</si>
  <si>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</si>
  <si>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</si>
  <si>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</si>
  <si>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</si>
  <si>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</si>
  <si>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</si>
  <si>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</si>
  <si>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</si>
  <si>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</si>
  <si>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</si>
  <si>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</si>
  <si>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</si>
  <si>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</si>
  <si>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</si>
  <si>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</si>
  <si>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</si>
  <si>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</si>
  <si>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</si>
  <si>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</si>
  <si>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</si>
  <si>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</si>
  <si>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</si>
  <si>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</si>
  <si>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</si>
  <si>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</si>
  <si>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</si>
  <si>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</si>
  <si>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</si>
  <si>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</si>
  <si>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</si>
  <si>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</si>
  <si>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</si>
  <si>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</si>
  <si>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</si>
  <si>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</si>
  <si>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</si>
  <si>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</si>
  <si>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</si>
  <si>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</si>
  <si>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</si>
  <si>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</si>
  <si>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</si>
  <si>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</si>
  <si>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</si>
  <si>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</si>
  <si>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</si>
  <si>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</si>
  <si>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</si>
  <si>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</si>
  <si>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</si>
  <si>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</si>
  <si>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</si>
  <si>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</si>
  <si>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</si>
  <si>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</si>
  <si>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</si>
  <si>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</si>
  <si>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</si>
  <si>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</si>
  <si>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</si>
  <si>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</si>
  <si>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</si>
  <si>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</si>
  <si>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</si>
  <si>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</si>
  <si>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</si>
  <si>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</si>
  <si>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</si>
  <si>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</si>
  <si>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</si>
  <si>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</si>
  <si>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</si>
  <si>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</si>
  <si>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</si>
  <si>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</si>
  <si>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</si>
  <si>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</si>
  <si>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</si>
  <si>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</si>
  <si>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</si>
  <si>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</si>
  <si>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</si>
  <si>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</si>
  <si>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</si>
  <si>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</si>
  <si>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</si>
  <si>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</si>
  <si>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</si>
  <si>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</si>
  <si>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</si>
  <si>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</si>
  <si>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</si>
  <si>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</si>
  <si>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</si>
  <si>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</si>
  <si>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</si>
  <si>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</si>
  <si>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</si>
  <si>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</si>
  <si>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</si>
  <si>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</si>
  <si>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</si>
  <si>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</si>
  <si>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</si>
  <si>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</si>
  <si>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</si>
  <si>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</si>
  <si>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</si>
  <si>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</si>
  <si>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</si>
  <si>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</si>
  <si>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</si>
  <si>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</si>
  <si>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</si>
  <si>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</si>
  <si>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</si>
  <si>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</si>
  <si>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</si>
  <si>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</si>
  <si>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</si>
  <si>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</si>
  <si>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</si>
  <si>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</si>
  <si>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</si>
  <si>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</si>
  <si>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</si>
  <si>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</si>
  <si>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</si>
  <si>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</si>
  <si>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</si>
  <si>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</si>
  <si>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</si>
  <si>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</si>
  <si>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</si>
  <si>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</si>
  <si>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</si>
  <si>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</si>
  <si>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</si>
  <si>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</si>
  <si>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</si>
  <si>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</si>
  <si>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</si>
  <si>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</si>
  <si>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</si>
  <si>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</si>
  <si>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</si>
  <si>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</si>
  <si>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</si>
  <si>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</si>
  <si>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</si>
  <si>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</si>
  <si>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</si>
  <si>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</si>
  <si>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</si>
  <si>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</si>
  <si>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</si>
  <si>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</si>
  <si>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</si>
  <si>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</si>
  <si>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</si>
  <si>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</si>
  <si>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</si>
  <si>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</si>
  <si>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</si>
  <si>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</si>
  <si>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</si>
  <si>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</si>
  <si>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</si>
  <si>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</si>
  <si>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</si>
  <si>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</si>
  <si>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</si>
  <si>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</si>
  <si>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</si>
  <si>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</si>
  <si>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</si>
  <si>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</si>
  <si>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</si>
  <si>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</si>
  <si>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</si>
  <si>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</si>
  <si>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</si>
  <si>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</si>
  <si>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</si>
  <si>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</si>
  <si>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</si>
  <si>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</si>
  <si>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</si>
  <si>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</si>
  <si>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</si>
  <si>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</si>
  <si>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</si>
  <si>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</si>
  <si>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</si>
  <si>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</si>
  <si>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</si>
  <si>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</si>
  <si>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</si>
  <si>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</si>
  <si>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</si>
  <si>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</si>
  <si>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</si>
  <si>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</si>
  <si>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</si>
  <si>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</si>
  <si>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</si>
  <si>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</si>
  <si>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</si>
  <si>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</si>
  <si>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</si>
  <si>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</si>
  <si>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</si>
  <si>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</si>
  <si>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</si>
  <si>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</si>
  <si>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</si>
  <si>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</si>
  <si>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</si>
  <si>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</si>
  <si>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</si>
  <si>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</si>
  <si>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</si>
  <si>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</si>
  <si>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</si>
  <si>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</si>
  <si>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</si>
  <si>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</si>
  <si>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</si>
  <si>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</si>
  <si>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</si>
  <si>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</si>
  <si>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</si>
  <si>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</si>
  <si>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</si>
  <si>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</si>
  <si>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</si>
  <si>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</si>
  <si>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</si>
  <si>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</si>
  <si>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</si>
  <si>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</si>
  <si>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</si>
  <si>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</si>
  <si>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</si>
  <si>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</si>
  <si>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</si>
  <si>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</si>
  <si>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</si>
  <si>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</si>
  <si>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</si>
  <si>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</si>
  <si>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</si>
  <si>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</si>
  <si>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</si>
  <si>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</si>
  <si>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</si>
  <si>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</si>
  <si>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</si>
  <si>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</si>
  <si>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</si>
  <si>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</si>
  <si>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</si>
  <si>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</si>
  <si>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</si>
  <si>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</si>
  <si>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</si>
  <si>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</si>
  <si>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</si>
  <si>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</si>
  <si>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</si>
  <si>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</si>
  <si>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</si>
  <si>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</si>
  <si>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</si>
  <si>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</si>
  <si>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</si>
  <si>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</si>
  <si>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</si>
  <si>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</si>
  <si>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</si>
  <si>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</si>
  <si>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</si>
  <si>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</si>
  <si>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</si>
  <si>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</si>
  <si>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</si>
  <si>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</si>
  <si>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</si>
  <si>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</si>
  <si>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</si>
  <si>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</si>
  <si>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</si>
  <si>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</si>
  <si>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</si>
  <si>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</si>
  <si>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</si>
  <si>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</si>
  <si>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</si>
  <si>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</si>
  <si>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</si>
  <si>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</si>
  <si>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</si>
  <si>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</si>
  <si>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</si>
  <si>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</si>
  <si>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</si>
  <si>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</si>
  <si>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</si>
  <si>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</si>
  <si>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</si>
  <si>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</si>
  <si>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</si>
  <si>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</si>
  <si>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</si>
  <si>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</si>
  <si>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</si>
  <si>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</si>
  <si>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</si>
  <si>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</si>
  <si>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</si>
  <si>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</si>
  <si>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</si>
  <si>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</si>
  <si>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</si>
  <si>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</si>
  <si>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</si>
  <si>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</si>
  <si>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</si>
  <si>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</si>
  <si>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</si>
  <si>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</si>
  <si>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</si>
  <si>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</si>
  <si>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</si>
  <si>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</si>
  <si>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</si>
  <si>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</si>
  <si>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</si>
  <si>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</si>
  <si>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</si>
  <si>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</si>
  <si>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</si>
  <si>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</si>
  <si>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</si>
  <si>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</si>
  <si>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</si>
  <si>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</si>
  <si>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</si>
  <si>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</si>
  <si>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</si>
  <si>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</si>
  <si>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</si>
  <si>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</si>
  <si>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</si>
  <si>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</si>
  <si>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</si>
  <si>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</si>
  <si>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</si>
  <si>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</si>
  <si>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</si>
  <si>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</si>
  <si>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</si>
  <si>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</si>
  <si>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</si>
  <si>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</si>
  <si>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</si>
  <si>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</si>
  <si>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</si>
  <si>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</si>
  <si>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</si>
  <si>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</si>
  <si>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</si>
  <si>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</si>
  <si>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</si>
  <si>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</si>
  <si>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</si>
  <si>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</si>
  <si>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</si>
  <si>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</si>
  <si>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</si>
  <si>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</si>
  <si>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</si>
  <si>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</si>
  <si>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</si>
  <si>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</si>
  <si>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</si>
  <si>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</si>
  <si>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</si>
  <si>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</si>
  <si>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</si>
  <si>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</si>
  <si>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</si>
  <si>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</si>
  <si>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</si>
  <si>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</si>
  <si>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</si>
  <si>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</si>
  <si>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</si>
  <si>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</si>
  <si>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</si>
  <si>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</si>
  <si>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</si>
  <si>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</si>
  <si>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</si>
  <si>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</si>
  <si>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</si>
  <si>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</si>
  <si>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</si>
  <si>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</si>
  <si>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</si>
  <si>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</si>
  <si>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</si>
  <si>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</si>
  <si>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</si>
  <si>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</si>
  <si>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</si>
  <si>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</si>
  <si>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</si>
  <si>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</si>
  <si>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</si>
  <si>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</si>
  <si>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</si>
  <si>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</si>
  <si>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</si>
  <si>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</si>
  <si>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</si>
  <si>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</si>
  <si>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</si>
  <si>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</si>
  <si>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</si>
  <si>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</si>
  <si>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</si>
  <si>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</si>
  <si>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</si>
  <si>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</si>
  <si>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</si>
  <si>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</si>
  <si>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</si>
  <si>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</si>
  <si>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</si>
  <si>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</si>
  <si>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</si>
  <si>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</si>
  <si>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</si>
  <si>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</si>
  <si>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</si>
  <si>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</si>
  <si>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</si>
  <si>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</si>
  <si>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</si>
  <si>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</si>
  <si>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</si>
  <si>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</si>
  <si>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</si>
  <si>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</si>
  <si>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</si>
  <si>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</si>
  <si>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</si>
  <si>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</si>
  <si>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</si>
  <si>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</si>
  <si>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</si>
  <si>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</si>
  <si>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</si>
  <si>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</si>
  <si>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</si>
  <si>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</si>
  <si>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</si>
  <si>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</si>
  <si>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</si>
  <si>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</si>
  <si>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</si>
  <si>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</si>
  <si>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</si>
  <si>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</si>
  <si>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</si>
  <si>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</si>
  <si>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</si>
  <si>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</si>
  <si>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</si>
  <si>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</si>
  <si>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</si>
  <si>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</si>
  <si>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</si>
  <si>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</si>
  <si>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</si>
  <si>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</si>
  <si>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</si>
  <si>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</si>
  <si>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</si>
  <si>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</si>
  <si>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</si>
  <si>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</si>
  <si>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</si>
  <si>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</si>
  <si>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</si>
  <si>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</si>
  <si>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</si>
  <si>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</si>
  <si>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</si>
  <si>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</si>
  <si>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</si>
  <si>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</si>
  <si>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</si>
  <si>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</si>
  <si>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</si>
  <si>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</si>
  <si>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</si>
  <si>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</si>
  <si>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</si>
  <si>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</si>
  <si>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</si>
  <si>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</si>
  <si>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</si>
  <si>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</si>
  <si>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</si>
  <si>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</si>
  <si>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</si>
  <si>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</si>
  <si>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</si>
  <si>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</si>
  <si>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</si>
  <si>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</si>
  <si>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</si>
  <si>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</si>
  <si>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</si>
  <si>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</si>
  <si>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</si>
  <si>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</si>
  <si>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</si>
  <si>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</si>
  <si>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</si>
  <si>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</si>
  <si>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</si>
  <si>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</si>
  <si>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</si>
  <si>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</si>
  <si>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</si>
  <si>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</si>
  <si>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</si>
  <si>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</si>
  <si>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</si>
  <si>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</si>
  <si>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</si>
  <si>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</si>
  <si>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</si>
  <si>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</si>
  <si>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</si>
  <si>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</si>
  <si>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</si>
  <si>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</si>
  <si>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</si>
  <si>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</si>
  <si>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</si>
  <si>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</si>
  <si>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</si>
  <si>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</si>
  <si>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</si>
  <si>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</si>
  <si>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</si>
  <si>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</si>
  <si>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</si>
  <si>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</si>
  <si>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</si>
  <si>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</si>
  <si>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</si>
  <si>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</si>
  <si>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</si>
  <si>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</si>
  <si>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</si>
  <si>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</si>
  <si>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</si>
  <si>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</si>
  <si>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</si>
  <si>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</si>
  <si>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</si>
  <si>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</si>
  <si>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</si>
  <si>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</si>
  <si>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</si>
  <si>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</si>
  <si>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</si>
  <si>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</si>
  <si>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</si>
  <si>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</si>
  <si>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</si>
  <si>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</si>
  <si>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</si>
  <si>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</si>
  <si>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</si>
  <si>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</si>
  <si>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</si>
  <si>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</si>
  <si>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</si>
  <si>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</si>
  <si>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</si>
  <si>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</si>
  <si>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</si>
  <si>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</si>
  <si>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</si>
  <si>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</si>
  <si>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</si>
  <si>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</si>
  <si>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</si>
  <si>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</si>
  <si>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</si>
  <si>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</si>
  <si>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</si>
  <si>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</si>
  <si>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</si>
  <si>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</si>
  <si>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</si>
  <si>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</si>
  <si>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</si>
  <si>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</si>
  <si>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</si>
  <si>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</si>
  <si>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</si>
  <si>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</si>
  <si>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</si>
  <si>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</si>
  <si>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</si>
  <si>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</si>
  <si>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</si>
  <si>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</si>
  <si>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</si>
  <si>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</si>
  <si>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</si>
  <si>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</si>
  <si>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</si>
  <si>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</si>
  <si>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</si>
  <si>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</si>
  <si>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</si>
  <si>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</si>
  <si>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</si>
  <si>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</si>
  <si>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</si>
  <si>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</si>
  <si>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</si>
  <si>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</si>
  <si>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</si>
  <si>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</si>
  <si>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</si>
  <si>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</si>
  <si>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</si>
  <si>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</si>
  <si>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</si>
  <si>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</si>
  <si>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</si>
  <si>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</si>
  <si>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</si>
  <si>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</si>
  <si>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</si>
  <si>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</si>
  <si>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</si>
  <si>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</si>
  <si>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</si>
  <si>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</si>
  <si>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</si>
  <si>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</si>
  <si>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</si>
  <si>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</si>
  <si>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</si>
  <si>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</si>
  <si>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</si>
  <si>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</si>
  <si>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</si>
  <si>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</si>
  <si>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</si>
  <si>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</si>
  <si>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</si>
  <si>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</si>
  <si>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</si>
  <si>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</si>
  <si>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</si>
  <si>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</si>
  <si>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</si>
  <si>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</si>
  <si>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</si>
  <si>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</si>
  <si>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</si>
  <si>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</si>
  <si>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</si>
  <si>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</si>
  <si>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</si>
  <si>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</si>
  <si>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</si>
  <si>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</si>
  <si>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</si>
  <si>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</si>
  <si>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</si>
  <si>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</si>
  <si>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</si>
  <si>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</si>
  <si>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</si>
  <si>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</si>
  <si>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</si>
  <si>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</si>
  <si>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</si>
  <si>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</si>
  <si>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</si>
  <si>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</si>
  <si>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</si>
  <si>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</si>
  <si>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</si>
  <si>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</si>
  <si>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</si>
  <si>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</si>
  <si>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</si>
  <si>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</si>
  <si>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</si>
  <si>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</si>
  <si>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</si>
  <si>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</si>
  <si>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</si>
  <si>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</si>
  <si>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</si>
  <si>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</si>
  <si>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</si>
  <si>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</si>
  <si>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</si>
  <si>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</si>
  <si>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</si>
  <si>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</si>
  <si>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</si>
  <si>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</si>
  <si>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</si>
  <si>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</si>
  <si>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</si>
  <si>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</si>
  <si>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</si>
  <si>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</si>
  <si>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</si>
  <si>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</si>
  <si>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</si>
  <si>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</si>
  <si>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</si>
  <si>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</si>
  <si>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</si>
  <si>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</si>
  <si>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</si>
  <si>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</si>
  <si>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</si>
  <si>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</si>
  <si>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</si>
  <si>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</si>
  <si>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</si>
  <si>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</si>
  <si>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</si>
  <si>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</si>
  <si>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</si>
  <si>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</si>
  <si>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</si>
  <si>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</si>
  <si>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</si>
  <si>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</si>
  <si>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</si>
  <si>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</si>
  <si>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</si>
  <si>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</si>
  <si>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</si>
  <si>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</si>
  <si>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</si>
  <si>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</si>
  <si>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</si>
  <si>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</si>
  <si>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</si>
  <si>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</si>
  <si>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</si>
  <si>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</si>
  <si>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</si>
  <si>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</si>
  <si>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</si>
  <si>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</si>
  <si>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</si>
  <si>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</si>
  <si>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</si>
  <si>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</si>
  <si>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</si>
  <si>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</si>
  <si>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</si>
  <si>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</si>
  <si>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</si>
  <si>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</si>
  <si>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</si>
  <si>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</si>
  <si>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</si>
  <si>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</si>
  <si>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</si>
  <si>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</si>
  <si>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</si>
  <si>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</si>
  <si>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</si>
  <si>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</si>
  <si>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</si>
  <si>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</si>
  <si>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</si>
  <si>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</si>
  <si>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</si>
  <si>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</si>
  <si>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</si>
  <si>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</si>
  <si>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</si>
  <si>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</si>
  <si>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</si>
  <si>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</si>
  <si>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</si>
  <si>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</si>
  <si>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</si>
  <si>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</si>
  <si>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</si>
  <si>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</si>
  <si>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</si>
  <si>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</si>
  <si>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</si>
  <si>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</si>
  <si>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</si>
  <si>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</si>
  <si>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</si>
  <si>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</si>
  <si>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</si>
  <si>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</si>
  <si>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</si>
  <si>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</si>
  <si>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</si>
  <si>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</si>
  <si>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</si>
  <si>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</si>
  <si>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</si>
  <si>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</si>
  <si>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</si>
  <si>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</si>
  <si>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</si>
  <si>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</si>
  <si>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</si>
  <si>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</si>
  <si>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</si>
  <si>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</si>
  <si>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</si>
  <si>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</si>
  <si>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</si>
  <si>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</si>
  <si>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</si>
  <si>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</si>
  <si>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</si>
  <si>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</si>
  <si>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</si>
  <si>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</si>
  <si>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</si>
  <si>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</si>
  <si>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</si>
  <si>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</si>
  <si>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</si>
  <si>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</si>
  <si>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</si>
  <si>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</si>
  <si>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</si>
  <si>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</si>
  <si>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</si>
  <si>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</si>
  <si>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</si>
  <si>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</si>
  <si>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</si>
  <si>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</si>
  <si>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</si>
  <si>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</si>
  <si>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</si>
  <si>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</si>
  <si>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</si>
  <si>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</si>
  <si>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</si>
  <si>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</si>
  <si>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</si>
  <si>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</si>
  <si>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</si>
  <si>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</si>
  <si>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</si>
  <si>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</si>
  <si>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</si>
  <si>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</si>
  <si>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</si>
  <si>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</si>
  <si>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</si>
  <si>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</si>
  <si>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</si>
  <si>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</si>
  <si>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</si>
  <si>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</si>
  <si>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</si>
  <si>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</si>
  <si>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</si>
  <si>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</si>
  <si>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</si>
  <si>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</si>
  <si>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</si>
  <si>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</si>
  <si>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</si>
  <si>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</si>
  <si>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</si>
  <si>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</si>
  <si>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</si>
  <si>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</si>
  <si>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</si>
  <si>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</si>
  <si>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</si>
  <si>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</si>
  <si>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</si>
  <si>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</si>
  <si>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</si>
  <si>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</si>
  <si>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</si>
  <si>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</si>
  <si>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</si>
  <si>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</si>
  <si>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</si>
  <si>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</si>
  <si>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</si>
  <si>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</si>
  <si>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</si>
  <si>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</si>
  <si>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</si>
  <si>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</si>
  <si>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</si>
  <si>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</si>
  <si>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</si>
  <si>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</si>
  <si>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</si>
  <si>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</si>
  <si>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</si>
  <si>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</si>
  <si>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</si>
  <si>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</si>
  <si>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</si>
  <si>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</si>
  <si>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</si>
  <si>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</si>
  <si>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</si>
  <si>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</si>
  <si>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</si>
  <si>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</si>
  <si>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</si>
  <si>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</si>
  <si>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</si>
  <si>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</si>
  <si>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</si>
  <si>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</si>
  <si>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</si>
  <si>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</si>
  <si>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</si>
  <si>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</si>
  <si>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</si>
  <si>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</si>
  <si>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</si>
  <si>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</si>
  <si>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</si>
  <si>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</si>
  <si>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</si>
  <si>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</si>
  <si>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</si>
  <si>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</si>
  <si>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</si>
  <si>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</si>
  <si>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</si>
  <si>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</si>
  <si>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</si>
  <si>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</si>
  <si>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</si>
  <si>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</si>
  <si>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</si>
  <si>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</si>
  <si>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</si>
  <si>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</si>
  <si>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</si>
  <si>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</si>
  <si>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</si>
  <si>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</si>
  <si>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</si>
  <si>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</si>
  <si>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</si>
  <si>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</si>
  <si>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</si>
  <si>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</si>
  <si>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</si>
  <si>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</si>
  <si>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</si>
  <si>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</si>
  <si>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</si>
  <si>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</si>
  <si>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</si>
  <si>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</si>
  <si>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</si>
  <si>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</si>
  <si>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</si>
  <si>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</si>
  <si>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</si>
  <si>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</si>
  <si>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</si>
  <si>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</si>
  <si>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</si>
  <si>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</si>
  <si>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</si>
  <si>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</si>
  <si>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</si>
  <si>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</si>
  <si>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</si>
  <si>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</si>
  <si>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</si>
  <si>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</si>
  <si>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</si>
  <si>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</si>
  <si>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</si>
  <si>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</si>
  <si>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</si>
  <si>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</si>
  <si>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</si>
  <si>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</si>
  <si>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</si>
  <si>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</si>
  <si>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</si>
  <si>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</si>
  <si>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</si>
  <si>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</si>
  <si>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</si>
  <si>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</si>
  <si>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</si>
  <si>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</si>
  <si>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</si>
  <si>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</si>
  <si>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</si>
  <si>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</si>
  <si>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</si>
  <si>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</si>
  <si>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</si>
  <si>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</si>
  <si>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</si>
  <si>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</si>
  <si>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</si>
  <si>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</si>
  <si>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</si>
  <si>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</si>
  <si>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</si>
  <si>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</si>
  <si>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</si>
  <si>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</si>
  <si>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</si>
  <si>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</si>
  <si>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</si>
  <si>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</si>
  <si>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</si>
  <si>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</si>
  <si>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</si>
  <si>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</si>
  <si>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</si>
  <si>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</si>
  <si>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</si>
  <si>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</si>
  <si>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</si>
  <si>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</si>
  <si>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</si>
  <si>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</si>
  <si>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</si>
  <si>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</si>
  <si>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</si>
  <si>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</si>
  <si>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</si>
  <si>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</si>
  <si>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</si>
  <si>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</si>
  <si>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</si>
  <si>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</si>
  <si>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</si>
  <si>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</si>
  <si>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</si>
  <si>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</si>
  <si>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</si>
  <si>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</si>
  <si>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</si>
  <si>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</si>
  <si>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</si>
  <si>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</si>
  <si>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</si>
  <si>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</si>
  <si>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</si>
  <si>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</si>
  <si>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</si>
  <si>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</si>
  <si>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</si>
  <si>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</si>
  <si>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</si>
  <si>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</si>
  <si>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</si>
  <si>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</si>
  <si>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</si>
  <si>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</si>
  <si>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</si>
  <si>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</si>
  <si>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</si>
  <si>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</si>
  <si>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</si>
  <si>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</si>
  <si>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</si>
  <si>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</si>
  <si>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</si>
  <si>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</si>
  <si>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</si>
  <si>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</si>
  <si>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</si>
  <si>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</si>
  <si>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</si>
  <si>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</si>
  <si>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</si>
  <si>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</si>
  <si>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</si>
  <si>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</si>
  <si>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</si>
  <si>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</si>
  <si>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</si>
  <si>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</si>
  <si>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</si>
  <si>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</si>
  <si>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</si>
  <si>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</si>
  <si>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</si>
  <si>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</si>
  <si>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</si>
  <si>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</si>
  <si>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</si>
  <si>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</si>
  <si>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</si>
  <si>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</si>
  <si>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</si>
  <si>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</si>
  <si>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</si>
  <si>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</si>
  <si>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</si>
  <si>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</si>
  <si>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</si>
  <si>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</si>
  <si>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</si>
  <si>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</si>
  <si>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</si>
  <si>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</si>
  <si>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</si>
  <si>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</si>
  <si>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</si>
  <si>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</si>
  <si>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</si>
  <si>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</si>
  <si>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</si>
  <si>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</si>
  <si>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</si>
  <si>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</si>
  <si>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</si>
  <si>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</si>
  <si>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</si>
  <si>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</si>
  <si>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</si>
  <si>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</si>
  <si>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</si>
  <si>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</si>
  <si>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</si>
  <si>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</si>
  <si>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</si>
  <si>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</si>
  <si>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</si>
  <si>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</si>
  <si>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</si>
  <si>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</si>
  <si>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</si>
  <si>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</si>
  <si>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</si>
  <si>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</si>
  <si>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</si>
  <si>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</si>
  <si>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</si>
  <si>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</si>
  <si>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</si>
  <si>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</si>
  <si>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</si>
  <si>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</si>
  <si>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</si>
  <si>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</si>
  <si>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</si>
  <si>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</si>
  <si>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</si>
  <si>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</si>
  <si>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</si>
  <si>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</si>
  <si>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</si>
  <si>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</si>
  <si>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</si>
  <si>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</si>
  <si>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</si>
  <si>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</si>
  <si>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</si>
  <si>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</si>
  <si>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</si>
  <si>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</si>
  <si>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</si>
  <si>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</si>
  <si>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</si>
  <si>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</si>
  <si>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</si>
  <si>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</si>
  <si>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</si>
  <si>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</si>
  <si>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</si>
  <si>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</si>
  <si>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</si>
  <si>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</si>
  <si>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</si>
  <si>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</si>
  <si>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</si>
  <si>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</si>
  <si>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</si>
  <si>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</si>
  <si>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</si>
  <si>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</si>
  <si>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</si>
  <si>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</si>
  <si>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</si>
  <si>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</si>
  <si>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</si>
  <si>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</si>
  <si>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</si>
  <si>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</si>
  <si>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</si>
  <si>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</si>
  <si>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</si>
  <si>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</si>
  <si>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</si>
  <si>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</si>
  <si>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</si>
  <si>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</si>
  <si>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</si>
  <si>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</si>
  <si>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</si>
  <si>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</si>
  <si>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</si>
  <si>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</si>
  <si>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</si>
  <si>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</si>
  <si>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</si>
  <si>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</si>
  <si>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</si>
  <si>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</si>
  <si>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</si>
  <si>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</si>
  <si>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</si>
  <si>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</si>
  <si>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</si>
  <si>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</si>
  <si>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</si>
  <si>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</si>
  <si>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</si>
  <si>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</si>
  <si>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</si>
  <si>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</si>
  <si>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</si>
  <si>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</si>
  <si>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</si>
  <si>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</si>
  <si>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</si>
  <si>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</si>
  <si>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</si>
  <si>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</si>
  <si>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</si>
  <si>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</si>
  <si>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</si>
  <si>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</si>
  <si>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</si>
  <si>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</si>
  <si>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</si>
  <si>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</si>
  <si>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</si>
  <si>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</si>
  <si>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</si>
  <si>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</si>
  <si>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</si>
  <si>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</si>
  <si>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</si>
  <si>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</si>
  <si>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</si>
  <si>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</si>
  <si>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</si>
  <si>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</si>
  <si>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</si>
  <si>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</si>
  <si>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</si>
  <si>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</si>
  <si>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</si>
  <si>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</si>
  <si>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</si>
  <si>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</si>
  <si>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</si>
  <si>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</si>
  <si>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</si>
  <si>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</si>
  <si>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</si>
  <si>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</si>
  <si>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</si>
  <si>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</si>
  <si>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</si>
  <si>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</si>
  <si>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</si>
  <si>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</si>
  <si>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</si>
  <si>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</si>
  <si>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</si>
  <si>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</si>
  <si>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</si>
  <si>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</si>
  <si>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</si>
  <si>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</si>
  <si>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</si>
  <si>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</si>
  <si>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</si>
  <si>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</si>
  <si>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</si>
  <si>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</si>
  <si>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</si>
  <si>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</si>
  <si>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</si>
  <si>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</si>
  <si>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</si>
  <si>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</si>
  <si>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</si>
  <si>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</si>
  <si>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</si>
  <si>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</si>
  <si>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</si>
  <si>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</si>
  <si>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</si>
  <si>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</si>
  <si>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</si>
  <si>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</si>
  <si>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</si>
  <si>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</si>
  <si>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</si>
  <si>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</si>
  <si>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</si>
  <si>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</si>
  <si>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</si>
  <si>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</si>
  <si>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</si>
  <si>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</si>
  <si>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</si>
  <si>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</si>
  <si>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</si>
  <si>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</si>
  <si>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</si>
  <si>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</si>
  <si>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</si>
  <si>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</si>
  <si>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</si>
  <si>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</si>
  <si>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</si>
  <si>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</si>
  <si>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</si>
  <si>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</si>
  <si>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</si>
  <si>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</si>
  <si>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</si>
  <si>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</si>
  <si>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</si>
  <si>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</si>
  <si>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</si>
  <si>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</si>
  <si>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</si>
  <si>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</si>
  <si>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</si>
  <si>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</si>
  <si>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</si>
  <si>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</si>
  <si>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</si>
  <si>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</si>
  <si>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</si>
  <si>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</si>
  <si>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</si>
  <si>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</si>
  <si>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</si>
  <si>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</si>
  <si>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</si>
  <si>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</si>
  <si>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</si>
  <si>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</si>
  <si>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</si>
  <si>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</si>
  <si>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</si>
  <si>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</si>
  <si>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</si>
  <si>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</si>
  <si>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</si>
  <si>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</si>
  <si>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</si>
  <si>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</si>
  <si>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</si>
  <si>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</si>
  <si>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</si>
  <si>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</si>
  <si>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</si>
  <si>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</si>
  <si>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</si>
  <si>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</si>
  <si>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</si>
  <si>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</si>
  <si>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</si>
  <si>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</si>
  <si>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</si>
  <si>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</si>
  <si>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</si>
  <si>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</si>
  <si>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</si>
  <si>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</si>
  <si>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</si>
  <si>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</si>
  <si>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</si>
  <si>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</si>
  <si>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</si>
  <si>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</si>
  <si>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</si>
  <si>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</si>
  <si>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</si>
  <si>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</si>
  <si>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</si>
  <si>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</si>
  <si>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</si>
  <si>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</si>
  <si>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</si>
  <si>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</si>
  <si>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</si>
  <si>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</si>
  <si>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</si>
  <si>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</si>
  <si>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</si>
  <si>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</si>
  <si>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</si>
  <si>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</si>
  <si>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</si>
  <si>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</si>
  <si>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</si>
  <si>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</si>
  <si>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</si>
  <si>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</si>
  <si>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</si>
  <si>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</si>
  <si>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</si>
  <si>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</si>
  <si>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</si>
  <si>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</si>
  <si>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</si>
  <si>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</si>
  <si>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</si>
  <si>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</si>
  <si>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</si>
  <si>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</si>
  <si>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</si>
  <si>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</si>
  <si>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</si>
  <si>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</si>
  <si>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</si>
  <si>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</si>
  <si>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</si>
  <si>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</si>
  <si>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</si>
  <si>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</si>
  <si>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</si>
  <si>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</si>
  <si>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</si>
  <si>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</si>
  <si>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</si>
  <si>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</si>
  <si>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</si>
  <si>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</si>
  <si>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</si>
  <si>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</si>
  <si>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</si>
  <si>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</si>
  <si>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</si>
  <si>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</si>
  <si>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</si>
  <si>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</si>
  <si>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</si>
  <si>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</si>
  <si>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</si>
  <si>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</si>
  <si>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</si>
  <si>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</si>
  <si>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</si>
  <si>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</si>
  <si>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</si>
  <si>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</si>
  <si>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</si>
  <si>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</si>
  <si>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</si>
  <si>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</si>
  <si>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</si>
  <si>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</si>
  <si>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</si>
  <si>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</si>
  <si>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</si>
  <si>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</si>
  <si>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</si>
  <si>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</si>
  <si>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</si>
  <si>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</si>
  <si>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</si>
  <si>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</si>
  <si>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</si>
  <si>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</si>
  <si>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</si>
  <si>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</si>
  <si>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</si>
  <si>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</si>
  <si>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</si>
  <si>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</si>
  <si>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</si>
  <si>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</si>
  <si>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</si>
  <si>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</si>
  <si>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</si>
  <si>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</si>
  <si>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</si>
  <si>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</si>
  <si>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</si>
  <si>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</si>
  <si>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</si>
  <si>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</si>
  <si>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</si>
  <si>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</si>
  <si>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</si>
  <si>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</si>
  <si>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</si>
  <si>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</si>
  <si>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</si>
  <si>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</si>
  <si>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</si>
  <si>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</si>
  <si>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</si>
  <si>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</si>
  <si>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</si>
  <si>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</si>
  <si>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</si>
  <si>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</si>
  <si>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</si>
  <si>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</si>
  <si>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</si>
  <si>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</si>
  <si>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</si>
  <si>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</si>
  <si>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</si>
  <si>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</si>
  <si>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</si>
  <si>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</si>
  <si>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</si>
  <si>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</si>
  <si>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</si>
  <si>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</si>
  <si>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</si>
  <si>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</si>
  <si>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</si>
  <si>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</si>
  <si>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</si>
  <si>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</si>
  <si>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</si>
  <si>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</si>
  <si>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</si>
  <si>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</si>
  <si>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</si>
  <si>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</si>
  <si>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</si>
  <si>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</si>
  <si>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</si>
  <si>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</si>
  <si>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</si>
  <si>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</si>
  <si>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</si>
  <si>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</si>
  <si>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</si>
  <si>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</si>
  <si>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</si>
  <si>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</si>
  <si>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</si>
  <si>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</si>
  <si>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</si>
  <si>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</si>
  <si>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</si>
  <si>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</si>
  <si>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</si>
  <si>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</si>
  <si>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</si>
  <si>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</si>
  <si>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</si>
  <si>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</si>
  <si>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</si>
  <si>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</si>
  <si>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</si>
  <si>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</si>
  <si>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</si>
  <si>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</si>
  <si>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</si>
  <si>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</si>
  <si>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</si>
  <si>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</si>
  <si>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</si>
  <si>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</si>
  <si>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</si>
  <si>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</si>
  <si>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</si>
  <si>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</si>
  <si>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</si>
  <si>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</si>
  <si>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</si>
  <si>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</si>
  <si>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</si>
  <si>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</si>
  <si>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</si>
  <si>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</si>
  <si>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</si>
  <si>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</si>
  <si>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</si>
  <si>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</si>
  <si>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</si>
  <si>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</si>
  <si>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</si>
  <si>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</si>
  <si>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</si>
  <si>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</si>
  <si>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</si>
  <si>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</si>
  <si>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</si>
  <si>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</si>
  <si>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</si>
  <si>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</si>
  <si>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</si>
  <si>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</si>
  <si>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</si>
  <si>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</si>
  <si>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</si>
  <si>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</si>
  <si>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</si>
  <si>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</si>
  <si>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</si>
  <si>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</si>
  <si>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</si>
  <si>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</si>
  <si>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</si>
  <si>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</si>
  <si>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</si>
  <si>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</si>
  <si>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</si>
  <si>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</si>
  <si>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</si>
  <si>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</si>
  <si>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</si>
  <si>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</si>
  <si>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</si>
  <si>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</si>
  <si>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</si>
  <si>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</si>
  <si>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</si>
  <si>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</si>
  <si>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</si>
  <si>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</si>
  <si>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</si>
  <si>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</si>
  <si>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</si>
  <si>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</si>
  <si>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</si>
  <si>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</si>
  <si>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</si>
  <si>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</si>
  <si>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</si>
  <si>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</si>
  <si>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</si>
  <si>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</si>
  <si>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</si>
  <si>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</si>
  <si>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</si>
  <si>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</si>
  <si>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</si>
  <si>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</si>
  <si>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</si>
  <si>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</si>
  <si>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</si>
  <si>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</si>
  <si>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</si>
  <si>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</si>
  <si>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</si>
  <si>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</si>
  <si>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</si>
  <si>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</si>
  <si>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</si>
  <si>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</si>
  <si>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</si>
  <si>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</si>
  <si>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</si>
  <si>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</si>
  <si>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</si>
  <si>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</si>
  <si>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</si>
  <si>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</si>
  <si>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</si>
  <si>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</si>
  <si>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</si>
  <si>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</si>
  <si>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</si>
  <si>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</si>
  <si>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</si>
  <si>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</si>
  <si>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</si>
  <si>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</si>
  <si>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</si>
  <si>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</si>
  <si>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</si>
  <si>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</si>
  <si>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</si>
  <si>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</si>
  <si>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</si>
  <si>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</si>
  <si>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</si>
  <si>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</si>
  <si>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</si>
  <si>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</si>
  <si>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</si>
  <si>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</si>
  <si>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</si>
  <si>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</si>
  <si>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</si>
  <si>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</si>
  <si>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</si>
  <si>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</si>
  <si>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</si>
  <si>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</si>
  <si>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</si>
  <si>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</si>
  <si>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</si>
  <si>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</si>
  <si>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</si>
  <si>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</si>
  <si>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</si>
  <si>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</si>
  <si>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</si>
  <si>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</si>
  <si>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</si>
  <si>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</si>
  <si>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</si>
  <si>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</si>
  <si>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</si>
  <si>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</si>
  <si>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</si>
  <si>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</si>
  <si>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</si>
  <si>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</si>
  <si>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</si>
  <si>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</si>
  <si>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</si>
  <si>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</si>
  <si>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</si>
  <si>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</si>
  <si>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</si>
  <si>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</si>
  <si>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</si>
  <si>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</si>
  <si>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</si>
  <si>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</si>
  <si>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</si>
  <si>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</si>
  <si>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</si>
  <si>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</si>
  <si>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</si>
  <si>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</si>
  <si>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</si>
  <si>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</si>
  <si>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</si>
  <si>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</si>
  <si>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</si>
  <si>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</si>
  <si>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</si>
  <si>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</si>
  <si>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</si>
  <si>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</si>
  <si>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</si>
  <si>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</si>
  <si>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</si>
  <si>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</si>
  <si>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</si>
  <si>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</si>
  <si>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</si>
  <si>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</si>
  <si>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</si>
  <si>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</si>
  <si>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</si>
  <si>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</si>
  <si>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</si>
  <si>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</si>
  <si>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</si>
  <si>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</si>
  <si>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</si>
  <si>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</si>
  <si>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</si>
  <si>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</si>
  <si>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</si>
  <si>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</si>
  <si>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</si>
  <si>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</si>
  <si>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</si>
  <si>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</si>
  <si>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</si>
  <si>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</si>
  <si>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</si>
  <si>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</si>
  <si>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</si>
  <si>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</si>
  <si>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</si>
  <si>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</si>
  <si>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</si>
  <si>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</si>
  <si>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</si>
  <si>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</si>
  <si>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</si>
  <si>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</si>
  <si>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</si>
  <si>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</si>
  <si>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</si>
  <si>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</si>
  <si>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</si>
  <si>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</si>
  <si>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</si>
  <si>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</si>
  <si>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</si>
  <si>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</si>
  <si>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</si>
  <si>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</si>
  <si>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</si>
  <si>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</si>
  <si>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</si>
  <si>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</si>
  <si>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</si>
  <si>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</si>
  <si>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</si>
  <si>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</si>
  <si>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</si>
  <si>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</si>
  <si>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</si>
  <si>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</si>
  <si>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</si>
  <si>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</si>
  <si>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</si>
  <si>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</si>
  <si>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</si>
  <si>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</si>
  <si>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</si>
  <si>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</si>
  <si>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</si>
  <si>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</si>
  <si>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</si>
  <si>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</si>
  <si>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</si>
  <si>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</si>
  <si>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</si>
  <si>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</si>
  <si>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</si>
  <si>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</si>
  <si>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</si>
  <si>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</si>
  <si>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</si>
  <si>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</si>
  <si>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</si>
  <si>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</si>
  <si>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</si>
  <si>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</si>
  <si>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</si>
  <si>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</si>
  <si>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</si>
  <si>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</si>
  <si>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</si>
  <si>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</si>
  <si>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</si>
  <si>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</si>
  <si>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</si>
  <si>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</si>
  <si>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</si>
  <si>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</si>
  <si>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</si>
  <si>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</si>
  <si>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</si>
  <si>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</si>
  <si>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</si>
  <si>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</si>
  <si>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</si>
  <si>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</si>
  <si>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</si>
  <si>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</si>
  <si>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</si>
  <si>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</si>
  <si>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</si>
  <si>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</si>
  <si>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</si>
  <si>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</si>
  <si>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</si>
  <si>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</si>
  <si>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</si>
  <si>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</si>
  <si>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</si>
  <si>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</si>
  <si>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</si>
  <si>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</si>
  <si>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</si>
  <si>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</si>
  <si>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</si>
  <si>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</si>
  <si>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</si>
  <si>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</si>
  <si>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</si>
  <si>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</si>
  <si>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</si>
  <si>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</si>
  <si>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</si>
  <si>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</si>
  <si>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</si>
  <si>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</si>
  <si>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</si>
  <si>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</si>
  <si>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</si>
  <si>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</si>
  <si>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</si>
  <si>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</si>
  <si>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</si>
  <si>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</si>
  <si>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</si>
  <si>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</si>
  <si>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</si>
  <si>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</si>
  <si>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</si>
  <si>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</si>
  <si>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</si>
  <si>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</si>
  <si>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</si>
  <si>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</si>
  <si>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</si>
  <si>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</si>
  <si>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</si>
  <si>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</si>
  <si>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</si>
  <si>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</si>
  <si>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</si>
  <si>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</si>
  <si>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</si>
  <si>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</si>
  <si>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</si>
  <si>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</si>
  <si>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</si>
  <si>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</si>
  <si>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</si>
  <si>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</si>
  <si>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</si>
  <si>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</si>
  <si>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</si>
  <si>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</si>
  <si>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</si>
  <si>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</si>
  <si>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</si>
  <si>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</si>
  <si>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</si>
  <si>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</si>
  <si>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</si>
  <si>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</si>
  <si>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</si>
  <si>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</si>
  <si>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</si>
  <si>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</si>
  <si>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</si>
  <si>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</si>
  <si>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</si>
  <si>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</si>
  <si>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</si>
  <si>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</si>
  <si>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</si>
  <si>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</si>
  <si>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</si>
  <si>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</si>
  <si>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</si>
  <si>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</si>
  <si>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</si>
  <si>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</si>
  <si>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</si>
  <si>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</si>
  <si>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</si>
  <si>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</si>
  <si>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</si>
  <si>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</si>
  <si>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</si>
  <si>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</si>
  <si>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</si>
  <si>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</si>
  <si>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</si>
  <si>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</si>
  <si>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</si>
  <si>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</si>
  <si>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</si>
  <si>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</si>
  <si>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</si>
  <si>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</si>
  <si>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</si>
  <si>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</si>
  <si>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</si>
  <si>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</si>
  <si>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</si>
  <si>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</si>
  <si>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</si>
  <si>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</si>
  <si>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</si>
  <si>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</si>
  <si>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</si>
  <si>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</si>
  <si>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</si>
  <si>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</si>
  <si>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</si>
  <si>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</si>
  <si>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</si>
  <si>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</si>
  <si>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</si>
  <si>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</si>
  <si>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</si>
  <si>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</si>
  <si>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</si>
  <si>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</si>
  <si>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</si>
  <si>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</si>
  <si>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</si>
  <si>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</si>
  <si>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</si>
  <si>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</si>
  <si>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</si>
  <si>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</si>
  <si>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</si>
  <si>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</si>
  <si>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</si>
  <si>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</si>
  <si>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</si>
  <si>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</si>
  <si>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</si>
  <si>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</si>
  <si>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</si>
  <si>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</si>
  <si>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</si>
  <si>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</si>
  <si>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</si>
  <si>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</si>
  <si>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</si>
  <si>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</si>
  <si>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</si>
  <si>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</si>
  <si>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</si>
  <si>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</si>
  <si>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</si>
  <si>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</si>
  <si>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</si>
  <si>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</si>
  <si>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</si>
  <si>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</si>
  <si>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</si>
  <si>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</si>
  <si>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</si>
  <si>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</si>
  <si>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</si>
  <si>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</si>
  <si>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</si>
  <si>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</si>
  <si>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</si>
  <si>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</si>
  <si>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</si>
  <si>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</si>
  <si>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</si>
  <si>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</si>
  <si>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</si>
  <si>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</si>
  <si>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</si>
  <si>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</si>
  <si>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</si>
  <si>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</si>
  <si>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</si>
  <si>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</si>
  <si>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</si>
  <si>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</si>
  <si>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</si>
  <si>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</si>
  <si>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</si>
  <si>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</si>
  <si>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</si>
  <si>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</si>
  <si>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</si>
  <si>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</si>
  <si>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</si>
  <si>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</si>
  <si>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</si>
  <si>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</si>
  <si>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</si>
  <si>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</si>
  <si>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</si>
  <si>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</si>
  <si>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</si>
  <si>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</si>
  <si>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</si>
  <si>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</si>
  <si>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</si>
  <si>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</si>
  <si>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</si>
  <si>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</si>
  <si>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</si>
  <si>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</si>
  <si>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</si>
  <si>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</si>
  <si>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</si>
  <si>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</si>
  <si>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</si>
  <si>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</si>
  <si>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</si>
  <si>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</si>
  <si>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</si>
  <si>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</si>
  <si>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</si>
  <si>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</si>
  <si>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</si>
  <si>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</si>
  <si>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</si>
  <si>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</si>
  <si>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</si>
  <si>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</si>
  <si>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</si>
  <si>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</si>
  <si>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</si>
  <si>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</si>
  <si>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</si>
  <si>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</si>
  <si>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</si>
  <si>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</si>
  <si>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</si>
  <si>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</si>
  <si>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</si>
  <si>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</si>
  <si>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</si>
  <si>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</si>
  <si>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</si>
  <si>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</si>
  <si>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</si>
  <si>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</si>
  <si>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</si>
  <si>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</si>
  <si>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</si>
  <si>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</si>
  <si>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</si>
  <si>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</si>
  <si>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</si>
  <si>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</si>
  <si>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</si>
  <si>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</si>
  <si>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</si>
  <si>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</si>
  <si>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</si>
  <si>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</si>
  <si>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</si>
  <si>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</si>
  <si>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</si>
  <si>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</si>
  <si>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</si>
  <si>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</si>
  <si>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</si>
  <si>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</si>
  <si>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</si>
  <si>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</si>
  <si>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</si>
  <si>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</si>
  <si>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</si>
  <si>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</si>
  <si>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</si>
  <si>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</si>
  <si>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</si>
  <si>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</si>
  <si>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</si>
  <si>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</si>
  <si>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</si>
  <si>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</si>
  <si>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</si>
  <si>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</si>
  <si>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</si>
  <si>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</si>
  <si>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</si>
  <si>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</si>
  <si>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</si>
  <si>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</si>
  <si>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</si>
  <si>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</si>
  <si>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</si>
  <si>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</si>
  <si>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</si>
  <si>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</si>
  <si>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</si>
  <si>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</si>
  <si>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</si>
  <si>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</si>
  <si>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</si>
  <si>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</si>
  <si>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</si>
  <si>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</si>
  <si>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</si>
  <si>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</si>
  <si>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</si>
  <si>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</si>
  <si>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</si>
  <si>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</si>
  <si>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</si>
  <si>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</si>
  <si>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</si>
  <si>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</si>
  <si>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</si>
  <si>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</si>
  <si>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</si>
  <si>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</si>
  <si>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</si>
  <si>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</si>
  <si>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</si>
  <si>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</si>
  <si>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</si>
  <si>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</si>
  <si>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</si>
  <si>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</si>
  <si>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</si>
  <si>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</si>
  <si>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</si>
  <si>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</si>
  <si>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</si>
  <si>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</si>
  <si>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</si>
  <si>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</si>
  <si>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</si>
  <si>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</si>
  <si>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</si>
  <si>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</si>
  <si>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</si>
  <si>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</si>
  <si>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</si>
  <si>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</si>
  <si>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</si>
  <si>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</si>
  <si>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</si>
  <si>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</si>
  <si>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</si>
  <si>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</si>
  <si>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</si>
  <si>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</si>
  <si>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</si>
  <si>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</si>
  <si>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</si>
  <si>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</si>
  <si>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</si>
  <si>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</si>
  <si>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</si>
  <si>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</si>
  <si>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</si>
  <si>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</si>
  <si>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</si>
  <si>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</si>
  <si>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</si>
  <si>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</si>
  <si>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</si>
  <si>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</si>
  <si>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</si>
  <si>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</si>
  <si>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</si>
  <si>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</si>
  <si>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</si>
  <si>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</si>
  <si>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</si>
  <si>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</si>
  <si>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</si>
  <si>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</si>
  <si>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</si>
  <si>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</si>
  <si>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</si>
  <si>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</si>
  <si>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</si>
  <si>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</si>
  <si>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</si>
  <si>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</si>
  <si>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</si>
  <si>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</si>
  <si>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</si>
  <si>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</si>
  <si>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</si>
  <si>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</si>
  <si>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</si>
  <si>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</si>
  <si>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</si>
  <si>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</si>
  <si>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</si>
  <si>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</si>
  <si>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</si>
  <si>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</si>
  <si>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</si>
  <si>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</si>
  <si>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</si>
  <si>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</si>
  <si>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</si>
  <si>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</si>
  <si>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</si>
  <si>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</si>
  <si>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</si>
  <si>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</si>
  <si>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</si>
  <si>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</si>
  <si>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</si>
  <si>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</si>
  <si>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</si>
  <si>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</si>
  <si>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</si>
  <si>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</si>
  <si>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</si>
  <si>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</si>
  <si>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</si>
  <si>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</si>
  <si>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</si>
  <si>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</si>
  <si>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</si>
  <si>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</si>
  <si>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</si>
  <si>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</si>
  <si>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</si>
  <si>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</si>
  <si>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</si>
  <si>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</si>
  <si>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</si>
  <si>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</si>
  <si>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</si>
  <si>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</si>
  <si>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</si>
  <si>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</si>
  <si>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</si>
  <si>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</si>
  <si>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</si>
  <si>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</si>
  <si>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</si>
  <si>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</si>
  <si>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</si>
  <si>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</si>
  <si>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</si>
  <si>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</si>
  <si>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</si>
  <si>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</si>
  <si>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</si>
  <si>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</si>
  <si>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</si>
  <si>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</si>
  <si>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</si>
  <si>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</si>
  <si>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</si>
  <si>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</si>
  <si>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</si>
  <si>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</si>
  <si>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</si>
  <si>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</si>
  <si>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</si>
  <si>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</si>
  <si>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</si>
  <si>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</si>
  <si>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</si>
  <si>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</si>
  <si>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</si>
  <si>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</si>
  <si>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</si>
  <si>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</si>
  <si>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</si>
  <si>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</si>
  <si>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</si>
  <si>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</si>
  <si>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</si>
  <si>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</si>
  <si>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</si>
  <si>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</si>
  <si>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</si>
  <si>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</si>
  <si>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</si>
  <si>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</si>
  <si>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</si>
  <si>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</si>
  <si>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</si>
  <si>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</si>
  <si>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</si>
  <si>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</si>
  <si>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</si>
  <si>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</si>
  <si>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</si>
  <si>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</si>
  <si>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</si>
  <si>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</si>
  <si>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</si>
  <si>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</si>
  <si>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</si>
  <si>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</si>
  <si>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</si>
  <si>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</si>
  <si>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</si>
  <si>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</si>
  <si>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</si>
  <si>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</si>
  <si>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</si>
  <si>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</si>
  <si>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</si>
  <si>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</si>
  <si>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</si>
  <si>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</si>
  <si>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</si>
  <si>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</si>
  <si>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</si>
  <si>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</si>
  <si>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</si>
  <si>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</si>
  <si>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</si>
  <si>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</si>
  <si>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</si>
  <si>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</si>
  <si>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</si>
  <si>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</si>
  <si>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</si>
  <si>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</si>
  <si>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</si>
  <si>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</si>
  <si>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</si>
  <si>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</si>
  <si>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</si>
  <si>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</si>
  <si>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</si>
  <si>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</si>
  <si>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</si>
  <si>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</si>
  <si>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</si>
  <si>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</si>
  <si>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</si>
  <si>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</si>
  <si>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</si>
  <si>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</si>
  <si>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</si>
  <si>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</si>
  <si>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</si>
  <si>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</si>
  <si>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</si>
  <si>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</si>
  <si>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</si>
  <si>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</si>
  <si>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</si>
  <si>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</si>
  <si>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</si>
  <si>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</si>
  <si>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</si>
  <si>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</si>
  <si>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</si>
  <si>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</si>
  <si>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</si>
  <si>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</si>
  <si>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</si>
  <si>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</si>
  <si>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</si>
  <si>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</si>
  <si>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</si>
  <si>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</si>
  <si>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</si>
  <si>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</si>
  <si>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</si>
  <si>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</si>
  <si>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</si>
  <si>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</si>
  <si>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</si>
  <si>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</si>
  <si>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</si>
  <si>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</si>
  <si>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</si>
  <si>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</si>
  <si>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</si>
  <si>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</si>
  <si>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</si>
  <si>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</si>
  <si>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</si>
  <si>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</si>
  <si>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</si>
  <si>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</si>
  <si>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</si>
  <si>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</si>
  <si>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</si>
  <si>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</si>
  <si>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</si>
  <si>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</si>
  <si>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</si>
  <si>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</si>
  <si>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</si>
  <si>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</si>
  <si>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</si>
  <si>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</si>
  <si>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</si>
  <si>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</si>
  <si>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</si>
  <si>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</si>
  <si>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</si>
  <si>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</si>
  <si>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</si>
  <si>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</si>
  <si>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</si>
  <si>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</si>
  <si>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</si>
  <si>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</si>
  <si>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</si>
  <si>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</si>
  <si>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</si>
  <si>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</si>
  <si>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</si>
  <si>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</si>
  <si>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</si>
  <si>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</si>
  <si>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</si>
  <si>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</si>
  <si>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</si>
  <si>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</si>
  <si>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</si>
  <si>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</si>
  <si>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</si>
  <si>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</si>
  <si>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</si>
  <si>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</si>
  <si>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</si>
  <si>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</si>
  <si>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</si>
  <si>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</si>
  <si>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</si>
  <si>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</si>
  <si>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</si>
  <si>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</si>
  <si>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</si>
  <si>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</si>
  <si>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</si>
  <si>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</si>
  <si>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</si>
  <si>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</si>
  <si>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</si>
  <si>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</si>
  <si>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</si>
  <si>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</si>
  <si>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</si>
  <si>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</si>
  <si>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</si>
  <si>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</si>
  <si>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</si>
  <si>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</si>
  <si>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</si>
  <si>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</si>
  <si>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</si>
  <si>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</si>
  <si>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</si>
  <si>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</si>
  <si>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</si>
  <si>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</si>
  <si>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</si>
  <si>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</si>
  <si>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</si>
  <si>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</si>
  <si>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</si>
  <si>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</si>
  <si>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</si>
  <si>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</si>
  <si>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</si>
  <si>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</si>
  <si>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</si>
  <si>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</si>
  <si>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</si>
  <si>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</si>
  <si>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</si>
  <si>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</si>
  <si>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</si>
  <si>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</si>
  <si>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</si>
  <si>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</si>
  <si>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</si>
  <si>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</si>
  <si>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</si>
  <si>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</si>
  <si>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</si>
  <si>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</si>
  <si>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</si>
  <si>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</si>
  <si>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</si>
  <si>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</si>
  <si>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</si>
  <si>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</si>
  <si>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</si>
  <si>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</si>
  <si>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</si>
  <si>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</si>
  <si>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</si>
  <si>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</si>
  <si>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</si>
  <si>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</si>
  <si>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</si>
  <si>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</si>
  <si>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</si>
  <si>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</si>
  <si>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</si>
  <si>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</si>
  <si>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</si>
  <si>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</si>
  <si>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</si>
  <si>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</si>
  <si>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</si>
  <si>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</si>
  <si>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</si>
  <si>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</si>
  <si>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</si>
  <si>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</si>
  <si>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</si>
  <si>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</si>
  <si>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</si>
  <si>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</si>
  <si>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</si>
  <si>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</si>
  <si>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</si>
  <si>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</si>
  <si>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</si>
  <si>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</si>
  <si>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</si>
  <si>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</si>
  <si>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</si>
  <si>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</si>
  <si>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</si>
  <si>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</si>
  <si>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</si>
  <si>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</si>
  <si>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</si>
  <si>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</si>
  <si>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</si>
  <si>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</si>
  <si>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</si>
  <si>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</si>
  <si>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</si>
  <si>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</si>
  <si>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</si>
  <si>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</si>
  <si>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</si>
  <si>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</si>
  <si>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</si>
  <si>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</si>
  <si>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</si>
  <si>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</si>
  <si>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</si>
  <si>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</si>
  <si>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</si>
  <si>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</si>
  <si>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</si>
  <si>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</si>
  <si>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</si>
  <si>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</si>
  <si>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</si>
  <si>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</si>
  <si>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</si>
  <si>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</si>
  <si>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</si>
  <si>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</si>
  <si>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</si>
  <si>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</si>
  <si>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</si>
  <si>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</si>
  <si>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</si>
  <si>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</si>
  <si>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</si>
  <si>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</si>
  <si>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</si>
  <si>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</si>
  <si>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</si>
  <si>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</si>
  <si>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</si>
  <si>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</si>
  <si>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</si>
  <si>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</si>
  <si>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</si>
  <si>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</si>
  <si>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</si>
  <si>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</si>
  <si>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</si>
  <si>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</si>
  <si>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</si>
  <si>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</si>
  <si>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</si>
  <si>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</si>
  <si>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</si>
  <si>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</si>
  <si>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</si>
  <si>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</si>
  <si>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</si>
  <si>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</si>
  <si>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</si>
  <si>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</si>
  <si>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</si>
  <si>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</si>
  <si>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</si>
  <si>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</si>
  <si>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</si>
  <si>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</si>
  <si>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</si>
  <si>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</si>
  <si>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</si>
  <si>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</si>
  <si>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</si>
  <si>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</si>
  <si>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</si>
  <si>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</si>
  <si>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</si>
  <si>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</si>
  <si>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</si>
  <si>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</si>
  <si>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</si>
  <si>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</si>
  <si>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</si>
  <si>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</si>
  <si>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</si>
  <si>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</si>
  <si>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</si>
  <si>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</si>
  <si>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</si>
  <si>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</si>
  <si>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</si>
  <si>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</si>
  <si>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</si>
  <si>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</si>
  <si>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</si>
  <si>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</si>
  <si>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</si>
  <si>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</si>
  <si>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</si>
  <si>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</si>
  <si>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</si>
  <si>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</si>
  <si>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</si>
  <si>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</si>
  <si>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</si>
  <si>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</si>
  <si>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</si>
  <si>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</si>
  <si>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</si>
  <si>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</si>
  <si>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</si>
  <si>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</si>
  <si>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</si>
  <si>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</si>
  <si>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</si>
  <si>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</si>
  <si>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</si>
  <si>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</si>
  <si>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</si>
  <si>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</si>
  <si>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</si>
  <si>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</si>
  <si>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</si>
  <si>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</si>
  <si>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</si>
  <si>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</si>
  <si>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</si>
  <si>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</si>
  <si>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</si>
  <si>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</si>
  <si>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</si>
  <si>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</si>
  <si>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</si>
  <si>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</si>
  <si>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</si>
  <si>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</si>
  <si>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</si>
  <si>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</si>
  <si>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</si>
  <si>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</si>
  <si>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</si>
  <si>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</si>
  <si>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</si>
  <si>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</si>
  <si>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</si>
  <si>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</si>
  <si>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</si>
  <si>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</si>
  <si>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</si>
  <si>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</si>
  <si>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</si>
  <si>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</si>
  <si>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</si>
  <si>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</si>
  <si>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</si>
  <si>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</si>
  <si>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</si>
  <si>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</si>
  <si>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</si>
  <si>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</si>
  <si>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</si>
  <si>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</si>
  <si>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</si>
  <si>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</si>
  <si>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</si>
  <si>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</si>
  <si>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</si>
  <si>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</si>
  <si>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</si>
  <si>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</si>
  <si>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</si>
  <si>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</si>
  <si>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</si>
  <si>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</si>
  <si>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</si>
  <si>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</si>
  <si>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</si>
  <si>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</si>
  <si>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</si>
  <si>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</si>
  <si>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</si>
  <si>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</si>
  <si>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</si>
  <si>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</si>
  <si>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</si>
  <si>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</si>
  <si>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</si>
  <si>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</si>
  <si>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</si>
  <si>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</si>
  <si>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</si>
  <si>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</si>
  <si>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</si>
  <si>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</si>
  <si>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</si>
  <si>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</si>
  <si>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</si>
  <si>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</si>
  <si>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</si>
  <si>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</si>
  <si>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</si>
  <si>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</si>
  <si>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</si>
  <si>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</si>
  <si>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</si>
  <si>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</si>
  <si>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</si>
  <si>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</si>
  <si>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</si>
  <si>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</si>
  <si>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</si>
  <si>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</si>
  <si>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</si>
  <si>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</si>
  <si>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</si>
  <si>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</si>
  <si>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</si>
  <si>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</si>
  <si>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</si>
  <si>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</si>
  <si>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</si>
  <si>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</si>
  <si>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</si>
  <si>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</si>
  <si>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</si>
  <si>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</si>
  <si>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</si>
  <si>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</si>
  <si>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</si>
  <si>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</si>
  <si>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</si>
  <si>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</si>
  <si>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</si>
  <si>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</si>
  <si>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</si>
  <si>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</si>
  <si>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</si>
  <si>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</si>
  <si>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</si>
  <si>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</si>
  <si>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</si>
  <si>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</si>
  <si>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</si>
  <si>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</si>
  <si>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</si>
  <si>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</si>
  <si>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</si>
  <si>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</si>
  <si>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</si>
  <si>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</si>
  <si>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</si>
  <si>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</si>
  <si>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</si>
  <si>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</si>
  <si>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</si>
  <si>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</si>
  <si>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</si>
  <si>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</si>
  <si>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</si>
  <si>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</si>
  <si>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</si>
  <si>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</si>
  <si>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</si>
  <si>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</si>
  <si>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</si>
  <si>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</si>
  <si>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</si>
  <si>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</si>
  <si>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</si>
  <si>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</si>
  <si>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</si>
  <si>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</si>
  <si>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</si>
  <si>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</si>
  <si>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</si>
  <si>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</si>
  <si>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</si>
  <si>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</si>
  <si>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</si>
  <si>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</si>
  <si>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</si>
  <si>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</si>
  <si>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</si>
  <si>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</si>
  <si>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</si>
  <si>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</si>
  <si>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</si>
  <si>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</si>
  <si>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</si>
  <si>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</si>
  <si>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</si>
  <si>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</si>
  <si>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</si>
  <si>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</si>
  <si>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</si>
  <si>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</si>
  <si>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</si>
  <si>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</si>
  <si>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</si>
  <si>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</si>
  <si>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</si>
  <si>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</si>
  <si>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</si>
  <si>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</si>
  <si>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</si>
  <si>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</si>
  <si>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</si>
  <si>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</si>
  <si>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</si>
  <si>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</si>
  <si>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</si>
  <si>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</si>
  <si>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</si>
  <si>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</si>
  <si>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</si>
  <si>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</si>
  <si>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</si>
  <si>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</si>
  <si>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</si>
  <si>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</si>
  <si>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</si>
  <si>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</si>
  <si>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</si>
  <si>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</si>
  <si>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</si>
  <si>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</si>
  <si>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</si>
  <si>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</si>
  <si>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</si>
  <si>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</si>
  <si>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</si>
  <si>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</si>
  <si>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</si>
  <si>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</si>
  <si>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</si>
  <si>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</si>
  <si>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</si>
  <si>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</si>
  <si>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</si>
  <si>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</si>
  <si>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</si>
  <si>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</si>
  <si>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</si>
  <si>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</si>
  <si>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</si>
  <si>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</si>
  <si>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</si>
  <si>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</si>
  <si>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</si>
  <si>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</si>
  <si>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</si>
  <si>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</si>
  <si>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</si>
  <si>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</si>
  <si>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</si>
  <si>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</si>
  <si>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</si>
  <si>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</si>
  <si>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</si>
  <si>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</si>
  <si>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</si>
  <si>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</si>
  <si>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</si>
  <si>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</si>
  <si>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</si>
  <si>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</si>
  <si>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</si>
  <si>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</si>
  <si>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</si>
  <si>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</si>
  <si>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</si>
  <si>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</si>
  <si>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</si>
  <si>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</si>
  <si>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</si>
  <si>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</si>
  <si>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</si>
  <si>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</si>
  <si>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</si>
  <si>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</si>
  <si>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</si>
  <si>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</si>
  <si>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</si>
  <si>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</si>
  <si>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</si>
  <si>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</si>
  <si>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</si>
  <si>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</si>
  <si>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</si>
  <si>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</si>
  <si>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</si>
  <si>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</si>
  <si>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</si>
  <si>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</si>
  <si>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</si>
  <si>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</si>
  <si>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</si>
  <si>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</si>
  <si>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</si>
  <si>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</si>
  <si>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</si>
  <si>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</si>
  <si>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</si>
  <si>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</si>
  <si>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</si>
  <si>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</si>
  <si>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</si>
  <si>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</si>
  <si>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</si>
  <si>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</si>
  <si>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</si>
  <si>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</si>
  <si>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</si>
  <si>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</si>
  <si>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</si>
  <si>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</si>
  <si>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</si>
  <si>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</si>
  <si>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</si>
  <si>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</si>
  <si>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</si>
  <si>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</si>
  <si>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</si>
  <si>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</si>
  <si>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</si>
  <si>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</si>
  <si>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</si>
  <si>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</si>
  <si>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</si>
  <si>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</si>
  <si>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</si>
  <si>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</si>
  <si>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</si>
  <si>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</si>
  <si>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</si>
  <si>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</si>
  <si>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</si>
  <si>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</si>
  <si>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</si>
  <si>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</si>
  <si>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</si>
  <si>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</si>
  <si>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</si>
  <si>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</si>
  <si>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</si>
  <si>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</si>
  <si>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</si>
  <si>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</si>
  <si>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</si>
  <si>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</si>
  <si>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</si>
  <si>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</si>
  <si>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</si>
  <si>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</si>
  <si>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</si>
  <si>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</si>
  <si>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</si>
  <si>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</si>
  <si>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</si>
  <si>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</si>
  <si>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</si>
  <si>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</si>
  <si>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</si>
  <si>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</si>
  <si>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</si>
  <si>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</si>
  <si>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</si>
  <si>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</si>
  <si>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</si>
  <si>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</si>
  <si>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</si>
  <si>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</si>
  <si>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</si>
  <si>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</si>
  <si>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</si>
  <si>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</si>
  <si>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</si>
  <si>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</si>
  <si>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</si>
  <si>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</si>
  <si>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</si>
  <si>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</si>
  <si>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</si>
  <si>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</si>
  <si>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</si>
  <si>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</si>
  <si>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</si>
  <si>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</si>
  <si>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</si>
  <si>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</si>
  <si>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</si>
  <si>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</si>
  <si>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</si>
  <si>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</si>
  <si>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</si>
  <si>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</si>
  <si>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</si>
  <si>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</si>
  <si>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</si>
  <si>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</si>
  <si>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</si>
  <si>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</si>
  <si>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</si>
  <si>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</si>
  <si>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</si>
  <si>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</si>
  <si>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</si>
  <si>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</si>
  <si>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</si>
  <si>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</si>
  <si>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</si>
  <si>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</si>
  <si>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</si>
  <si>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</si>
  <si>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</si>
  <si>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</si>
  <si>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</si>
  <si>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</si>
  <si>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</si>
  <si>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</si>
  <si>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</si>
  <si>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</si>
  <si>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</si>
  <si>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</si>
  <si>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</si>
  <si>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</si>
  <si>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</si>
  <si>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</si>
  <si>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</si>
  <si>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</si>
  <si>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</si>
  <si>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</si>
  <si>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</si>
  <si>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</si>
  <si>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</si>
  <si>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</si>
  <si>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</si>
  <si>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</si>
  <si>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</si>
  <si>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</si>
  <si>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</si>
  <si>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</si>
  <si>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</si>
  <si>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</si>
  <si>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</si>
  <si>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</si>
  <si>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</si>
  <si>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</si>
  <si>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</si>
  <si>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</si>
  <si>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</si>
  <si>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</si>
  <si>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</si>
  <si>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</si>
  <si>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</si>
  <si>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</si>
  <si>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</si>
  <si>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</si>
  <si>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</si>
  <si>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</si>
  <si>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</si>
  <si>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</si>
  <si>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</si>
  <si>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</si>
  <si>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</si>
  <si>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</si>
  <si>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</si>
  <si>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</si>
  <si>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</si>
  <si>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</si>
  <si>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</si>
  <si>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</si>
  <si>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</si>
  <si>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</si>
  <si>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</si>
  <si>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</si>
  <si>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</si>
  <si>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</si>
  <si>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</si>
  <si>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</si>
  <si>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</si>
  <si>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</si>
  <si>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</si>
  <si>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</si>
  <si>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</si>
  <si>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</si>
  <si>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</si>
  <si>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</si>
  <si>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</si>
  <si>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</si>
  <si>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</si>
  <si>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</si>
  <si>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</si>
  <si>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</si>
  <si>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</si>
  <si>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</si>
  <si>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</si>
  <si>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</si>
  <si>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</si>
  <si>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</si>
  <si>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</si>
  <si>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</si>
  <si>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</si>
  <si>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</si>
  <si>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</si>
  <si>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</si>
  <si>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</si>
  <si>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</si>
  <si>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</si>
  <si>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</si>
  <si>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</si>
  <si>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</si>
  <si>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</si>
  <si>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</si>
  <si>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</si>
  <si>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</si>
  <si>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</si>
  <si>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</si>
  <si>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</si>
  <si>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</si>
  <si>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</si>
  <si>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</si>
  <si>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</si>
  <si>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</si>
  <si>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</si>
  <si>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</si>
  <si>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</si>
  <si>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</si>
  <si>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</si>
  <si>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</si>
  <si>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</si>
  <si>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</si>
  <si>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</si>
  <si>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</si>
  <si>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</si>
  <si>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</si>
  <si>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</si>
  <si>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</si>
  <si>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</si>
  <si>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</si>
  <si>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</si>
  <si>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</si>
  <si>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</si>
  <si>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</si>
  <si>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</si>
  <si>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</si>
  <si>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</si>
  <si>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</si>
  <si>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</si>
  <si>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</si>
  <si>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</si>
  <si>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</si>
  <si>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</si>
  <si>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</si>
  <si>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</si>
  <si>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</si>
  <si>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</si>
  <si>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</si>
  <si>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</si>
  <si>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</si>
  <si>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</si>
  <si>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</si>
  <si>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</si>
  <si>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</si>
  <si>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</si>
  <si>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</si>
  <si>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</si>
  <si>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</si>
  <si>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</si>
  <si>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</si>
  <si>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</si>
  <si>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</si>
  <si>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</si>
  <si>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</si>
  <si>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</si>
  <si>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</si>
  <si>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</si>
  <si>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</si>
  <si>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</si>
  <si>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</si>
  <si>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</si>
  <si>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</si>
  <si>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</si>
  <si>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</si>
  <si>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</si>
  <si>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</si>
  <si>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</si>
  <si>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</si>
  <si>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</si>
  <si>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</si>
  <si>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</si>
  <si>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</si>
  <si>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</si>
  <si>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</si>
  <si>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</si>
  <si>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</si>
  <si>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</si>
  <si>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</si>
  <si>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</si>
  <si>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</si>
  <si>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</si>
  <si>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</si>
  <si>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</si>
  <si>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</si>
  <si>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</si>
  <si>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</si>
  <si>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</si>
  <si>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</si>
  <si>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</si>
  <si>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</si>
  <si>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</si>
  <si>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</si>
  <si>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</si>
  <si>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</si>
  <si>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</si>
  <si>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</si>
  <si>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</si>
  <si>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</si>
  <si>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</si>
  <si>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</si>
  <si>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</si>
  <si>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</si>
  <si>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</si>
  <si>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</si>
  <si>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</si>
  <si>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</si>
  <si>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</si>
  <si>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</si>
  <si>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</si>
  <si>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</si>
  <si>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</si>
  <si>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</si>
  <si>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</si>
  <si>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</si>
  <si>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</si>
  <si>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</si>
  <si>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</si>
  <si>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</si>
  <si>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</si>
  <si>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</si>
  <si>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</si>
  <si>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</si>
  <si>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</si>
  <si>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</si>
  <si>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</si>
  <si>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</si>
  <si>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</si>
  <si>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</si>
  <si>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</si>
  <si>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</si>
  <si>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</si>
  <si>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</si>
  <si>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</si>
  <si>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</si>
  <si>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</si>
  <si>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</si>
  <si>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</si>
  <si>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</si>
  <si>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</si>
  <si>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</si>
  <si>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</si>
  <si>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</si>
  <si>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</si>
  <si>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</si>
  <si>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</si>
  <si>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</si>
  <si>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</si>
  <si>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</si>
  <si>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</si>
  <si>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</si>
  <si>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</si>
  <si>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</si>
  <si>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</si>
  <si>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</si>
  <si>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</si>
  <si>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</si>
  <si>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</si>
  <si>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</si>
  <si>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</si>
  <si>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</si>
  <si>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</si>
  <si>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</si>
  <si>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</si>
  <si>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</si>
  <si>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</si>
  <si>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</si>
  <si>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</si>
  <si>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</si>
  <si>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</si>
  <si>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</si>
  <si>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</si>
  <si>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</si>
  <si>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</si>
  <si>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</si>
  <si>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</si>
  <si>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</si>
  <si>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</si>
  <si>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</si>
  <si>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</si>
  <si>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</si>
  <si>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</si>
  <si>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</si>
  <si>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</si>
  <si>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</si>
  <si>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</si>
  <si>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</si>
  <si>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</si>
  <si>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</si>
  <si>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</si>
  <si>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</si>
  <si>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</si>
  <si>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</si>
  <si>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</si>
  <si>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</si>
  <si>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</si>
  <si>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</si>
  <si>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</si>
  <si>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</si>
  <si>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</si>
  <si>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</si>
  <si>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</si>
  <si>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</si>
  <si>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</si>
  <si>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</si>
  <si>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</si>
  <si>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</si>
  <si>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</si>
  <si>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</si>
  <si>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</si>
  <si>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</si>
  <si>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</si>
  <si>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</si>
  <si>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</si>
  <si>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</si>
  <si>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</si>
  <si>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</si>
  <si>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</si>
  <si>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</si>
  <si>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</si>
  <si>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</si>
  <si>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</si>
  <si>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</si>
  <si>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</si>
  <si>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</si>
  <si>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</si>
  <si>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</si>
  <si>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</si>
  <si>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</si>
  <si>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</si>
  <si>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</si>
  <si>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</si>
  <si>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</si>
  <si>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</si>
  <si>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</si>
  <si>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</si>
  <si>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</si>
  <si>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</si>
  <si>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</si>
  <si>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</si>
  <si>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</si>
  <si>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</si>
  <si>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</si>
  <si>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</si>
  <si>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</si>
  <si>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</si>
  <si>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</si>
  <si>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</si>
  <si>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</si>
  <si>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</si>
  <si>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</si>
  <si>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</si>
  <si>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</si>
  <si>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</si>
  <si>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</si>
  <si>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</si>
  <si>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</si>
  <si>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</si>
  <si>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</si>
  <si>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</si>
  <si>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</si>
  <si>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</si>
  <si>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</si>
  <si>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</si>
  <si>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</si>
  <si>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</si>
  <si>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</si>
  <si>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</si>
  <si>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</si>
  <si>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</si>
  <si>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</si>
  <si>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</si>
  <si>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</si>
  <si>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</si>
  <si>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</si>
  <si>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</si>
  <si>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</si>
  <si>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</si>
  <si>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</si>
  <si>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</si>
  <si>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</si>
  <si>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</si>
  <si>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</si>
  <si>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</si>
  <si>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</si>
  <si>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</si>
  <si>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</si>
  <si>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</si>
  <si>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</si>
  <si>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</si>
  <si>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</si>
  <si>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</si>
  <si>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</si>
  <si>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</si>
  <si>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</si>
  <si>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</si>
  <si>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</si>
  <si>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</si>
  <si>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</si>
  <si>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</si>
  <si>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</si>
  <si>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</si>
  <si>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</si>
  <si>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</si>
  <si>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</si>
  <si>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</si>
  <si>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</si>
  <si>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</si>
  <si>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</si>
  <si>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</si>
  <si>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</si>
  <si>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</si>
  <si>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</si>
  <si>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</si>
  <si>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</si>
  <si>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</si>
  <si>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</si>
  <si>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</si>
  <si>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</si>
  <si>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</si>
  <si>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</si>
  <si>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</si>
  <si>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</si>
  <si>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</si>
  <si>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</si>
  <si>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</si>
  <si>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</si>
  <si>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</si>
  <si>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</si>
  <si>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</si>
  <si>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</si>
  <si>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</si>
  <si>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</si>
  <si>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</si>
  <si>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</si>
  <si>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</si>
  <si>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</si>
  <si>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</si>
  <si>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</si>
  <si>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</si>
  <si>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</si>
  <si>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</si>
  <si>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</si>
  <si>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</si>
  <si>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</si>
  <si>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</si>
  <si>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</si>
  <si>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</si>
  <si>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</si>
  <si>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</si>
  <si>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</si>
  <si>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</si>
  <si>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</si>
  <si>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</si>
  <si>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</si>
  <si>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</si>
  <si>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</si>
  <si>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</si>
  <si>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</si>
  <si>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</si>
  <si>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</si>
  <si>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</si>
  <si>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</si>
  <si>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</si>
  <si>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</si>
  <si>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</si>
  <si>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</si>
  <si>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</si>
  <si>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</si>
  <si>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</si>
  <si>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</si>
  <si>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</si>
  <si>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</si>
  <si>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</si>
  <si>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</si>
  <si>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</si>
  <si>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</si>
  <si>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</si>
  <si>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</si>
  <si>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</si>
  <si>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</si>
  <si>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</si>
  <si>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</si>
  <si>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</si>
  <si>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</si>
  <si>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</si>
  <si>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</si>
  <si>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</si>
  <si>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</si>
  <si>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</si>
  <si>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</si>
  <si>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</si>
  <si>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</si>
  <si>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</si>
  <si>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</si>
  <si>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</si>
  <si>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</si>
  <si>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</si>
  <si>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</si>
  <si>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</si>
  <si>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</si>
  <si>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</si>
  <si>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</si>
  <si>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</si>
  <si>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</si>
  <si>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</si>
  <si>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</si>
  <si>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</si>
  <si>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</si>
  <si>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</si>
  <si>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</si>
  <si>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</si>
  <si>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</si>
  <si>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</si>
  <si>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</si>
  <si>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</si>
  <si>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</si>
  <si>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</si>
  <si>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</si>
  <si>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</si>
  <si>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</si>
  <si>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</si>
  <si>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</si>
  <si>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</si>
  <si>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</si>
  <si>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</si>
  <si>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</si>
  <si>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</si>
  <si>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</si>
  <si>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</si>
  <si>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</si>
  <si>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</si>
  <si>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</si>
  <si>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</si>
  <si>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</si>
  <si>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</si>
  <si>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</si>
  <si>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</si>
  <si>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</si>
  <si>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</si>
  <si>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</si>
  <si>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</si>
  <si>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</si>
  <si>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</si>
  <si>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</si>
  <si>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</si>
  <si>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</si>
  <si>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</si>
  <si>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</si>
  <si>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</si>
  <si>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</si>
  <si>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</si>
  <si>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</si>
  <si>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</si>
  <si>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</si>
  <si>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</si>
  <si>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</si>
  <si>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</si>
  <si>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</si>
  <si>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</si>
  <si>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</si>
  <si>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</si>
  <si>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</si>
  <si>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</si>
  <si>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</si>
  <si>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</si>
  <si>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</si>
  <si>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</si>
  <si>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</si>
  <si>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</si>
  <si>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</si>
  <si>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</si>
  <si>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</si>
  <si>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</si>
  <si>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</si>
  <si>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</si>
  <si>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</si>
  <si>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</si>
  <si>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</si>
  <si>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</si>
  <si>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</si>
  <si>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</si>
  <si>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</si>
  <si>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</si>
  <si>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</si>
  <si>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</si>
  <si>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</si>
  <si>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</si>
  <si>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</si>
  <si>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</si>
  <si>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</si>
  <si>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</si>
  <si>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</si>
  <si>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</si>
  <si>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</si>
  <si>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</si>
  <si>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</si>
  <si>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</si>
  <si>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</si>
  <si>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</si>
  <si>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</si>
  <si>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</si>
  <si>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</si>
  <si>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</si>
  <si>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</si>
  <si>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</si>
  <si>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</si>
  <si>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</si>
  <si>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</si>
  <si>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</si>
  <si>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</si>
  <si>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</si>
  <si>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</si>
  <si>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</si>
  <si>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</si>
  <si>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</si>
  <si>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</si>
  <si>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</si>
  <si>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</si>
  <si>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</si>
  <si>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</si>
  <si>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</si>
  <si>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</si>
  <si>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</si>
  <si>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</si>
  <si>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</si>
  <si>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</si>
  <si>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</si>
  <si>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</si>
  <si>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</si>
  <si>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</si>
  <si>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</si>
  <si>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</si>
  <si>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</si>
  <si>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</si>
  <si>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</si>
  <si>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</si>
  <si>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</si>
  <si>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</si>
  <si>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</si>
  <si>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</si>
  <si>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</si>
  <si>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</si>
  <si>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</si>
  <si>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</si>
  <si>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</si>
  <si>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</si>
  <si>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</si>
  <si>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</si>
  <si>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</si>
  <si>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</si>
  <si>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</si>
  <si>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</si>
  <si>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</si>
  <si>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</si>
  <si>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</si>
  <si>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</si>
  <si>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</si>
  <si>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</si>
  <si>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</si>
  <si>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</si>
  <si>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</si>
  <si>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</si>
  <si>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</si>
  <si>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</si>
  <si>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</si>
  <si>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</si>
  <si>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</si>
  <si>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</si>
  <si>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</si>
  <si>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</si>
  <si>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</si>
  <si>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</si>
  <si>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</si>
  <si>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</si>
  <si>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</si>
  <si>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</si>
  <si>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</si>
  <si>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</si>
  <si>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</si>
  <si>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</si>
  <si>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</si>
  <si>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</si>
  <si>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</si>
  <si>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</si>
  <si>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</si>
  <si>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</si>
  <si>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</si>
  <si>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</si>
  <si>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</si>
  <si>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</si>
  <si>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</si>
  <si>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</si>
  <si>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</si>
  <si>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</si>
  <si>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</si>
  <si>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</si>
  <si>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</si>
  <si>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</si>
  <si>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</si>
  <si>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</si>
  <si>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</si>
  <si>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</si>
  <si>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</si>
  <si>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</si>
  <si>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</si>
  <si>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</si>
  <si>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</si>
  <si>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</si>
  <si>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</si>
  <si>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</si>
  <si>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</si>
  <si>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</si>
  <si>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</si>
  <si>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</si>
  <si>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</si>
  <si>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</si>
  <si>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</si>
  <si>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</si>
  <si>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</si>
  <si>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</si>
  <si>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</si>
  <si>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</si>
  <si>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</si>
  <si>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</si>
  <si>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</si>
  <si>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</si>
  <si>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</si>
  <si>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</si>
  <si>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</si>
  <si>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</si>
  <si>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</si>
  <si>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</si>
  <si>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</si>
  <si>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</si>
  <si>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</si>
  <si>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</si>
  <si>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</si>
  <si>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</si>
  <si>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</si>
  <si>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</si>
  <si>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</si>
  <si>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</si>
  <si>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</si>
  <si>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</si>
  <si>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</si>
  <si>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</si>
  <si>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</si>
  <si>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</si>
  <si>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</si>
  <si>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</si>
  <si>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</si>
  <si>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</si>
  <si>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</si>
  <si>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</si>
  <si>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</si>
  <si>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</si>
  <si>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</si>
  <si>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</si>
  <si>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</si>
  <si>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</si>
  <si>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</si>
  <si>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</si>
  <si>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</si>
  <si>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</si>
  <si>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</si>
  <si>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</si>
  <si>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</si>
  <si>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</si>
  <si>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</si>
  <si>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</si>
  <si>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</si>
  <si>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</si>
  <si>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</si>
  <si>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</si>
  <si>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</si>
  <si>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</si>
  <si>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</si>
  <si>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</si>
  <si>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</si>
  <si>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</si>
  <si>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</si>
  <si>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</si>
  <si>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</si>
  <si>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</si>
  <si>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</si>
  <si>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</si>
  <si>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</si>
  <si>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</si>
  <si>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</si>
  <si>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</si>
  <si>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</si>
  <si>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</si>
  <si>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</si>
  <si>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</si>
  <si>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</si>
  <si>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</si>
  <si>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</si>
  <si>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</si>
  <si>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</si>
  <si>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</si>
  <si>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</si>
  <si>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</si>
  <si>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</si>
  <si>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</si>
  <si>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</si>
  <si>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</si>
  <si>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</si>
  <si>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</si>
  <si>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</si>
  <si>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</si>
  <si>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</si>
  <si>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</si>
  <si>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</si>
  <si>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</si>
  <si>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</si>
  <si>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</si>
  <si>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</si>
  <si>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</si>
  <si>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</si>
  <si>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</si>
  <si>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</si>
  <si>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</si>
  <si>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</si>
  <si>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</si>
  <si>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</si>
  <si>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</si>
  <si>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</si>
  <si>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</si>
  <si>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</si>
  <si>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</si>
  <si>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</si>
  <si>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</si>
  <si>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</si>
  <si>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</si>
  <si>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</si>
  <si>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</si>
  <si>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</si>
  <si>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</si>
  <si>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</si>
  <si>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</si>
  <si>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</si>
  <si>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</si>
  <si>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</si>
  <si>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</si>
  <si>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</si>
  <si>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</si>
  <si>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</si>
  <si>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</si>
  <si>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</si>
  <si>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</si>
  <si>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</si>
  <si>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</si>
  <si>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</si>
  <si>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</si>
  <si>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</si>
  <si>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</si>
  <si>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</si>
  <si>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</si>
  <si>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</si>
  <si>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</si>
  <si>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</si>
  <si>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</si>
  <si>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</si>
  <si>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</si>
  <si>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</si>
  <si>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</si>
  <si>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</si>
  <si>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</si>
  <si>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</si>
  <si>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</si>
  <si>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</si>
  <si>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</si>
  <si>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</si>
  <si>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</si>
  <si>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</si>
  <si>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</si>
  <si>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</si>
  <si>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</si>
  <si>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</si>
  <si>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</si>
  <si>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</si>
  <si>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</si>
  <si>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</si>
  <si>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</si>
  <si>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</si>
  <si>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</si>
  <si>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</si>
  <si>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</si>
  <si>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</si>
  <si>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</si>
  <si>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</si>
  <si>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</si>
  <si>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</si>
  <si>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</si>
  <si>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</si>
  <si>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</si>
  <si>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</si>
  <si>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</si>
  <si>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</si>
  <si>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</si>
  <si>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</si>
  <si>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</si>
  <si>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</si>
  <si>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</si>
  <si>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</si>
  <si>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</si>
  <si>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</si>
  <si>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</si>
  <si>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</si>
  <si>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</si>
  <si>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</si>
  <si>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</si>
  <si>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</si>
  <si>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</si>
  <si>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</si>
  <si>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</si>
  <si>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</si>
  <si>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</si>
  <si>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</si>
  <si>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</si>
  <si>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</si>
  <si>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</si>
  <si>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</si>
  <si>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</si>
  <si>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</si>
  <si>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</si>
  <si>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</si>
  <si>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</si>
  <si>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</si>
  <si>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</si>
  <si>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</si>
  <si>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</si>
  <si>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</si>
  <si>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</si>
  <si>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</si>
  <si>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</si>
  <si>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</si>
  <si>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</si>
  <si>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</si>
  <si>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</si>
  <si>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</si>
  <si>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</si>
  <si>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</si>
  <si>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</si>
  <si>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</si>
  <si>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</si>
  <si>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</si>
  <si>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</si>
  <si>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</si>
  <si>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</si>
  <si>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</si>
  <si>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</si>
  <si>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</si>
  <si>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</si>
  <si>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</si>
  <si>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</si>
  <si>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</si>
  <si>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</si>
  <si>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</si>
  <si>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</si>
  <si>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</si>
  <si>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</si>
  <si>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</si>
  <si>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</si>
  <si>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</si>
  <si>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</si>
  <si>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</si>
  <si>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</si>
  <si>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</si>
  <si>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</si>
  <si>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</si>
  <si>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</si>
  <si>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</si>
  <si>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</si>
  <si>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</si>
  <si>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</si>
  <si>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</si>
  <si>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</si>
  <si>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</si>
  <si>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</si>
  <si>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</si>
  <si>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</si>
  <si>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</si>
  <si>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</si>
  <si>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</si>
  <si>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</si>
  <si>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</si>
  <si>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</si>
  <si>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</si>
  <si>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</si>
  <si>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</si>
  <si>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</si>
  <si>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</si>
  <si>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</si>
  <si>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</si>
  <si>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</si>
  <si>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</si>
  <si>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</si>
  <si>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</si>
  <si>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</si>
  <si>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</si>
  <si>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</si>
  <si>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</si>
  <si>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</si>
  <si>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</si>
  <si>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</si>
  <si>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</si>
  <si>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</si>
  <si>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</si>
  <si>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</si>
  <si>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</si>
  <si>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</si>
  <si>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</si>
  <si>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</si>
  <si>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</si>
  <si>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</si>
  <si>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</si>
  <si>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</si>
  <si>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</si>
  <si>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</si>
  <si>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</si>
  <si>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</si>
  <si>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</si>
  <si>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</si>
  <si>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</si>
  <si>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</si>
  <si>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</si>
  <si>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</si>
  <si>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</si>
  <si>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</si>
  <si>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</si>
  <si>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</si>
  <si>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</si>
  <si>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</si>
  <si>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</si>
  <si>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</si>
  <si>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</si>
  <si>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</si>
  <si>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</si>
  <si>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</si>
  <si>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</si>
  <si>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</si>
  <si>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</si>
  <si>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</si>
  <si>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</si>
  <si>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</si>
  <si>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</si>
  <si>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</si>
  <si>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</si>
  <si>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</si>
  <si>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</si>
  <si>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</si>
  <si>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</si>
  <si>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</si>
  <si>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</si>
  <si>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</si>
  <si>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</si>
  <si>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</si>
  <si>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</si>
  <si>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</si>
  <si>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</si>
  <si>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</si>
  <si>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</si>
  <si>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</si>
  <si>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</si>
  <si>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</si>
  <si>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</si>
  <si>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</si>
  <si>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</si>
  <si>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</si>
  <si>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</si>
  <si>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</si>
  <si>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</si>
  <si>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</si>
  <si>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</si>
  <si>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</si>
  <si>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</si>
  <si>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</si>
  <si>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</si>
  <si>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</si>
  <si>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</si>
  <si>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</si>
  <si>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</si>
  <si>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</si>
  <si>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</si>
  <si>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</si>
  <si>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</si>
  <si>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</si>
  <si>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</si>
  <si>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</si>
  <si>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</si>
  <si>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</si>
  <si>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</si>
  <si>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</si>
  <si>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</si>
  <si>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</si>
  <si>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</si>
  <si>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</si>
  <si>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</si>
  <si>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</si>
  <si>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</si>
  <si>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</si>
  <si>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</si>
  <si>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</si>
  <si>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</si>
  <si>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</si>
  <si>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</si>
  <si>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</si>
  <si>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</si>
  <si>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</si>
  <si>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</si>
  <si>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</si>
  <si>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</si>
  <si>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</si>
  <si>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</si>
  <si>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</si>
  <si>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</si>
  <si>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</si>
  <si>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</si>
  <si>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</si>
  <si>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</si>
  <si>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</si>
  <si>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</si>
  <si>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</si>
  <si>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</si>
  <si>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</si>
  <si>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</si>
  <si>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</si>
  <si>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</si>
  <si>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</si>
  <si>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</si>
  <si>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</si>
  <si>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</si>
  <si>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</si>
  <si>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</si>
  <si>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</si>
  <si>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</si>
  <si>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</si>
  <si>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</si>
  <si>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</si>
  <si>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</si>
  <si>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</si>
  <si>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</si>
  <si>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</si>
  <si>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</si>
  <si>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</si>
  <si>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</si>
  <si>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</si>
  <si>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</si>
  <si>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</si>
  <si>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</si>
  <si>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</si>
  <si>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</si>
  <si>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</si>
  <si>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</si>
  <si>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</si>
  <si>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</si>
  <si>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</si>
  <si>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</si>
  <si>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</si>
  <si>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</si>
  <si>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</si>
  <si>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</si>
  <si>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</si>
  <si>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</si>
  <si>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</si>
  <si>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</si>
  <si>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</si>
  <si>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</si>
  <si>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</si>
  <si>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</si>
  <si>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</si>
  <si>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</si>
  <si>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</si>
  <si>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</si>
  <si>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</si>
  <si>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</si>
  <si>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</si>
  <si>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</si>
  <si>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</si>
  <si>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</si>
  <si>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</si>
  <si>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</si>
  <si>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</si>
  <si>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</si>
  <si>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</si>
  <si>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</si>
  <si>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</si>
  <si>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</si>
  <si>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</si>
  <si>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</si>
  <si>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</si>
  <si>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</si>
  <si>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</si>
  <si>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</si>
  <si>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</si>
  <si>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</si>
  <si>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</si>
  <si>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</si>
  <si>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</si>
  <si>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</si>
  <si>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</si>
  <si>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</si>
  <si>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</si>
  <si>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</si>
  <si>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</si>
  <si>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</si>
  <si>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</si>
  <si>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</si>
  <si>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</si>
  <si>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</si>
  <si>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</si>
  <si>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</si>
  <si>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</si>
  <si>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</si>
  <si>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</si>
  <si>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</si>
  <si>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</si>
  <si>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</si>
  <si>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</si>
  <si>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</si>
  <si>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</si>
  <si>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</si>
  <si>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</si>
  <si>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</si>
  <si>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</si>
  <si>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</si>
  <si>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</si>
  <si>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</si>
  <si>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</si>
  <si>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</si>
  <si>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</si>
  <si>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</si>
  <si>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</si>
  <si>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</si>
  <si>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</si>
  <si>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</si>
  <si>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</si>
  <si>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</si>
  <si>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</si>
  <si>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</si>
  <si>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</si>
  <si>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</si>
  <si>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</si>
  <si>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</si>
  <si>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</si>
  <si>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</si>
  <si>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</si>
  <si>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</si>
  <si>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</si>
  <si>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</si>
  <si>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</si>
  <si>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</si>
  <si>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</si>
  <si>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</si>
  <si>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</si>
  <si>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</si>
  <si>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</si>
  <si>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</si>
  <si>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</si>
  <si>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</si>
  <si>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</si>
  <si>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</si>
  <si>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</si>
  <si>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</si>
  <si>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</si>
  <si>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</si>
  <si>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</si>
  <si>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</si>
  <si>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</si>
  <si>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</si>
  <si>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</si>
  <si>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</si>
  <si>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</si>
  <si>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</si>
  <si>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</si>
  <si>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</si>
  <si>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</si>
  <si>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</si>
  <si>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</si>
  <si>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</si>
  <si>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</si>
  <si>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</si>
  <si>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</si>
  <si>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</si>
  <si>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</si>
  <si>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</si>
  <si>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</si>
  <si>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</si>
  <si>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</si>
  <si>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</si>
  <si>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</si>
  <si>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</si>
  <si>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</si>
  <si>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</si>
  <si>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</si>
  <si>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</si>
  <si>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</si>
  <si>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</si>
  <si>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</si>
  <si>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</si>
  <si>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</si>
  <si>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</si>
  <si>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</si>
  <si>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</si>
  <si>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</si>
  <si>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</si>
  <si>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</si>
  <si>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</si>
  <si>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</si>
  <si>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</si>
  <si>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</si>
  <si>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</si>
  <si>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</si>
  <si>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</si>
  <si>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</si>
  <si>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</si>
  <si>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</si>
  <si>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</si>
  <si>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</si>
  <si>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</si>
  <si>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</si>
  <si>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</si>
  <si>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</si>
  <si>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</si>
  <si>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</si>
  <si>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</si>
  <si>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</si>
  <si>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</si>
  <si>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</si>
  <si>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</si>
  <si>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</si>
  <si>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</si>
  <si>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</si>
  <si>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</si>
  <si>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</si>
  <si>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</si>
  <si>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</si>
  <si>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</si>
  <si>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</si>
  <si>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</si>
  <si>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</si>
  <si>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</si>
  <si>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</si>
  <si>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</si>
  <si>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</si>
  <si>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</si>
  <si>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</si>
  <si>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</si>
  <si>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</si>
  <si>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</si>
  <si>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</si>
  <si>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</si>
  <si>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</si>
  <si>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</si>
  <si>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</si>
  <si>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</si>
  <si>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</si>
  <si>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</si>
  <si>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</si>
  <si>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</si>
  <si>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</si>
  <si>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</si>
  <si>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</si>
  <si>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</si>
  <si>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</si>
  <si>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</si>
  <si>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</si>
  <si>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</si>
  <si>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</si>
  <si>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</si>
  <si>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</si>
  <si>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</si>
  <si>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</si>
  <si>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</si>
  <si>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</si>
  <si>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</si>
  <si>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</si>
  <si>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</si>
  <si>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</si>
  <si>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</si>
  <si>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</si>
  <si>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</si>
  <si>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</si>
  <si>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</si>
  <si>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</si>
  <si>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</si>
  <si>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</si>
  <si>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</si>
  <si>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</si>
  <si>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</si>
  <si>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</si>
  <si>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</si>
  <si>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</si>
  <si>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</si>
  <si>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</si>
  <si>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</si>
  <si>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</si>
  <si>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</si>
  <si>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</si>
  <si>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</si>
  <si>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</si>
  <si>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</si>
  <si>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</si>
  <si>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</si>
  <si>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</si>
  <si>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</si>
  <si>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</si>
  <si>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</si>
  <si>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</si>
  <si>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</si>
  <si>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</si>
  <si>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</si>
  <si>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</si>
  <si>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</si>
  <si>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</si>
  <si>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</si>
  <si>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</si>
  <si>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</si>
  <si>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</si>
  <si>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</si>
  <si>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</si>
  <si>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</si>
  <si>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</si>
  <si>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</si>
  <si>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</si>
  <si>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</si>
  <si>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</si>
  <si>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</si>
  <si>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</si>
  <si>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</si>
  <si>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</si>
  <si>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</si>
  <si>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</si>
  <si>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</si>
  <si>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</si>
  <si>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</si>
  <si>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</si>
  <si>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</si>
  <si>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</si>
  <si>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</si>
  <si>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</si>
  <si>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</si>
  <si>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</si>
  <si>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</si>
  <si>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</si>
  <si>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</si>
  <si>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</si>
  <si>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</si>
  <si>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</si>
  <si>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</si>
  <si>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</si>
  <si>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</si>
  <si>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</si>
  <si>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</si>
  <si>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</si>
  <si>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</si>
  <si>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</si>
  <si>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</si>
  <si>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</si>
  <si>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</si>
  <si>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</si>
  <si>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</si>
  <si>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</si>
  <si>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</si>
  <si>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</si>
  <si>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</si>
  <si>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</si>
  <si>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</si>
  <si>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</si>
  <si>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</si>
  <si>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</si>
  <si>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</si>
  <si>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</si>
  <si>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</si>
  <si>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</si>
  <si>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</si>
  <si>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</si>
  <si>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</si>
  <si>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</si>
  <si>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</si>
  <si>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</si>
  <si>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</si>
  <si>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</si>
  <si>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</si>
  <si>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</si>
  <si>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</si>
  <si>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</si>
  <si>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</si>
  <si>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</si>
  <si>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</si>
  <si>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</si>
  <si>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</si>
  <si>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</si>
  <si>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</si>
  <si>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</si>
  <si>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</si>
  <si>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</si>
  <si>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</si>
  <si>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</si>
  <si>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</si>
  <si>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</si>
  <si>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</si>
  <si>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</si>
  <si>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</si>
  <si>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</si>
  <si>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</si>
  <si>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</si>
  <si>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</si>
  <si>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</si>
  <si>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</si>
  <si>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</si>
  <si>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</si>
  <si>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</si>
  <si>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</si>
  <si>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</si>
  <si>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</si>
  <si>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</si>
  <si>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</si>
  <si>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</si>
  <si>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</si>
  <si>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</si>
  <si>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</si>
  <si>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</si>
  <si>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</si>
  <si>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</si>
  <si>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</si>
  <si>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</si>
  <si>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</si>
  <si>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</si>
  <si>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</si>
  <si>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</si>
  <si>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</si>
  <si>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</si>
  <si>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</si>
  <si>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</si>
  <si>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</si>
  <si>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</si>
  <si>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</si>
  <si>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</si>
  <si>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</si>
  <si>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</si>
  <si>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</si>
  <si>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</si>
  <si>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</si>
  <si>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</si>
  <si>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</si>
  <si>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</si>
  <si>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</si>
  <si>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</si>
  <si>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</si>
  <si>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</si>
  <si>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</si>
  <si>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</si>
  <si>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</si>
  <si>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</si>
  <si>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</si>
  <si>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</si>
  <si>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</si>
  <si>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</si>
  <si>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</si>
  <si>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</si>
  <si>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</si>
  <si>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</si>
  <si>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</si>
  <si>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</si>
  <si>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</si>
  <si>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</si>
  <si>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</si>
  <si>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</si>
  <si>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</si>
  <si>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</si>
  <si>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</si>
  <si>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</si>
  <si>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</si>
  <si>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</si>
  <si>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</si>
  <si>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</si>
  <si>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</si>
  <si>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</si>
  <si>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</si>
  <si>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</si>
  <si>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</si>
  <si>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</si>
  <si>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</si>
  <si>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</si>
  <si>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</si>
  <si>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</si>
  <si>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</si>
  <si>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</si>
  <si>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</si>
  <si>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</si>
  <si>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</si>
  <si>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</si>
  <si>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</si>
  <si>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</si>
  <si>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</si>
  <si>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</si>
  <si>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</si>
  <si>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</si>
  <si>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</si>
  <si>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</si>
  <si>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</si>
  <si>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</si>
  <si>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</si>
  <si>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</si>
  <si>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</si>
  <si>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</si>
  <si>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</si>
  <si>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</si>
  <si>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</si>
  <si>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</si>
  <si>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</si>
  <si>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</si>
  <si>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</si>
  <si>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</si>
  <si>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</si>
  <si>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</si>
  <si>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</si>
  <si>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</si>
  <si>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</si>
  <si>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</si>
  <si>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</si>
  <si>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</si>
  <si>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</si>
  <si>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</si>
  <si>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</si>
  <si>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</si>
  <si>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</si>
  <si>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</si>
  <si>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</si>
  <si>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</si>
  <si>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</si>
  <si>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</si>
  <si>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</si>
  <si>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</si>
  <si>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</si>
  <si>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</si>
  <si>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</si>
  <si>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</si>
  <si>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</si>
  <si>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</si>
  <si>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</si>
  <si>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</si>
  <si>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</si>
  <si>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</si>
  <si>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</si>
  <si>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</si>
  <si>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</si>
  <si>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</si>
  <si>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</si>
  <si>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</si>
  <si>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</si>
  <si>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</si>
  <si>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</si>
  <si>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</si>
  <si>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</si>
  <si>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</si>
  <si>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</si>
  <si>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</si>
  <si>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</si>
  <si>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</si>
  <si>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</si>
  <si>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</si>
  <si>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</si>
  <si>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</si>
  <si>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</si>
  <si>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</si>
  <si>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</si>
  <si>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</si>
  <si>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</si>
  <si>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</si>
  <si>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</si>
  <si>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</si>
  <si>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</si>
  <si>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</si>
  <si>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</si>
  <si>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</si>
  <si>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</si>
  <si>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</si>
  <si>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</si>
  <si>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</si>
  <si>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</si>
  <si>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</si>
  <si>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</si>
  <si>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</si>
  <si>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</si>
  <si>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</si>
  <si>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</si>
  <si>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</si>
  <si>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</si>
  <si>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</si>
  <si>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</si>
  <si>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</si>
  <si>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</si>
  <si>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</si>
  <si>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</si>
  <si>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</si>
  <si>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</si>
  <si>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</si>
  <si>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</si>
  <si>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</si>
  <si>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</si>
  <si>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</si>
  <si>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</si>
  <si>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</si>
  <si>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</si>
  <si>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</si>
  <si>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</si>
  <si>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</si>
  <si>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</si>
  <si>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</si>
  <si>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</si>
  <si>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</si>
  <si>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</si>
  <si>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</si>
  <si>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</si>
  <si>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</si>
  <si>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</si>
  <si>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</si>
  <si>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</si>
  <si>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</si>
  <si>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</si>
  <si>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</si>
  <si>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</si>
  <si>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</si>
  <si>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</si>
  <si>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</si>
  <si>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</si>
  <si>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</si>
  <si>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</si>
  <si>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</si>
  <si>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</si>
  <si>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</si>
  <si>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</si>
  <si>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</si>
  <si>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</si>
  <si>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</si>
  <si>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</si>
  <si>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</si>
  <si>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</si>
  <si>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</si>
  <si>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</si>
  <si>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</si>
  <si>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</si>
  <si>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</si>
  <si>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</si>
  <si>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</si>
  <si>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</si>
  <si>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</si>
  <si>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</si>
  <si>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</si>
  <si>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</si>
  <si>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</si>
  <si>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</si>
  <si>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</si>
  <si>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</si>
  <si>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</si>
  <si>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</si>
  <si>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</si>
  <si>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</si>
  <si>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</si>
  <si>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</si>
  <si>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</si>
  <si>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</si>
  <si>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</si>
  <si>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</si>
  <si>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</si>
  <si>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</si>
  <si>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</si>
  <si>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</si>
  <si>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</si>
  <si>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</si>
  <si>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</si>
  <si>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</si>
  <si>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</si>
  <si>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</si>
  <si>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</si>
  <si>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</si>
  <si>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</si>
  <si>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</si>
  <si>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</si>
  <si>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</si>
  <si>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</si>
  <si>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</si>
  <si>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</si>
  <si>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</si>
  <si>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</si>
  <si>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</si>
  <si>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</si>
  <si>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</si>
  <si>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</si>
  <si>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</si>
  <si>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</si>
  <si>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</si>
  <si>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</si>
  <si>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</si>
  <si>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</si>
  <si>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</si>
  <si>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</si>
  <si>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</si>
  <si>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</si>
  <si>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</si>
  <si>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</si>
  <si>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</si>
  <si>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</si>
  <si>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</si>
  <si>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</si>
  <si>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</si>
  <si>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</si>
  <si>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</si>
  <si>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</si>
  <si>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</si>
  <si>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</si>
  <si>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</si>
  <si>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</si>
  <si>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</si>
  <si>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</si>
  <si>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</si>
  <si>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</si>
  <si>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</si>
  <si>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</si>
  <si>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</si>
  <si>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</si>
  <si>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</si>
  <si>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</si>
  <si>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</si>
  <si>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</si>
  <si>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</si>
  <si>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</si>
  <si>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</si>
  <si>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</si>
  <si>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</si>
  <si>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</si>
  <si>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</si>
  <si>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</si>
  <si>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</si>
  <si>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</si>
  <si>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</si>
  <si>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</si>
  <si>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</si>
  <si>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</si>
  <si>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</si>
  <si>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</si>
  <si>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</si>
  <si>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</si>
  <si>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</si>
  <si>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</si>
  <si>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</si>
  <si>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</si>
  <si>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</si>
  <si>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</si>
  <si>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</si>
  <si>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</si>
  <si>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</si>
  <si>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</si>
  <si>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</si>
  <si>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</si>
  <si>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</si>
  <si>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</si>
  <si>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</si>
  <si>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</si>
  <si>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</si>
  <si>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</si>
  <si>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</si>
  <si>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</si>
  <si>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</si>
  <si>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</si>
  <si>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</si>
  <si>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</si>
  <si>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</si>
  <si>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</si>
  <si>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</si>
  <si>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</si>
  <si>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</si>
  <si>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</si>
  <si>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</si>
  <si>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</si>
  <si>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</si>
  <si>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</si>
  <si>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</si>
  <si>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</si>
  <si>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</si>
  <si>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</si>
  <si>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</si>
  <si>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</si>
  <si>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</si>
  <si>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</si>
  <si>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</si>
  <si>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</si>
  <si>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</si>
  <si>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</si>
  <si>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</si>
  <si>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</si>
  <si>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</si>
  <si>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</si>
  <si>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</si>
  <si>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</si>
  <si>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</si>
  <si>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</si>
  <si>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</si>
  <si>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</si>
  <si>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</si>
  <si>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</si>
  <si>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</si>
  <si>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</si>
  <si>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</si>
  <si>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</si>
  <si>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</si>
  <si>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</si>
  <si>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</si>
  <si>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</si>
  <si>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</si>
  <si>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</si>
  <si>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</si>
  <si>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</si>
  <si>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</si>
  <si>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</si>
  <si>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</si>
  <si>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</si>
  <si>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</si>
  <si>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</si>
  <si>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</si>
  <si>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</si>
  <si>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</si>
  <si>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</si>
  <si>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</si>
  <si>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</si>
  <si>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</si>
  <si>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</si>
  <si>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</si>
  <si>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</si>
  <si>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</si>
  <si>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</si>
  <si>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</si>
  <si>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</si>
  <si>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</si>
  <si>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</si>
  <si>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</si>
  <si>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</si>
  <si>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</si>
  <si>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</si>
  <si>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</si>
  <si>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</si>
  <si>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</si>
  <si>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</si>
  <si>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</si>
  <si>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</si>
  <si>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</si>
  <si>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</si>
  <si>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</si>
  <si>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</si>
  <si>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</si>
  <si>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</si>
  <si>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</si>
  <si>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</si>
  <si>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</si>
  <si>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</si>
  <si>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</si>
  <si>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</si>
  <si>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</si>
  <si>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</si>
  <si>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</si>
  <si>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</si>
  <si>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</si>
  <si>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</si>
  <si>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</si>
  <si>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</si>
  <si>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</si>
  <si>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</si>
  <si>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</si>
  <si>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</si>
  <si>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</si>
  <si>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</si>
  <si>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</si>
  <si>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</si>
  <si>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</si>
  <si>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</si>
  <si>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</si>
  <si>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</si>
  <si>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</si>
  <si>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</si>
  <si>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</si>
  <si>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</si>
  <si>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</si>
  <si>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</si>
  <si>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</si>
  <si>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</si>
  <si>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</si>
  <si>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</si>
  <si>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</si>
  <si>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</si>
  <si>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</si>
  <si>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</si>
  <si>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</si>
  <si>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</si>
  <si>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</si>
  <si>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</si>
  <si>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</si>
  <si>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</si>
  <si>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</si>
  <si>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</si>
  <si>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</si>
  <si>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</si>
  <si>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</si>
  <si>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</si>
  <si>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</si>
  <si>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</si>
  <si>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</si>
  <si>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</si>
  <si>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</si>
  <si>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</si>
  <si>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</si>
  <si>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</si>
  <si>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</si>
  <si>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</si>
  <si>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</si>
  <si>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</si>
  <si>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</si>
  <si>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</si>
  <si>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</si>
  <si>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</si>
  <si>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</si>
  <si>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</si>
  <si>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</si>
  <si>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</si>
  <si>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</si>
  <si>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</si>
  <si>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</si>
  <si>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</si>
  <si>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</si>
  <si>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</si>
  <si>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</si>
  <si>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</si>
  <si>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</si>
  <si>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</si>
  <si>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</si>
  <si>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</si>
  <si>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</si>
  <si>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</si>
  <si>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</si>
  <si>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</si>
  <si>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</si>
  <si>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</si>
  <si>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</si>
  <si>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</si>
  <si>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</si>
  <si>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</si>
  <si>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</si>
  <si>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</si>
  <si>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</si>
  <si>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</si>
  <si>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</si>
  <si>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</si>
  <si>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</si>
  <si>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</si>
  <si>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</si>
  <si>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</si>
  <si>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</si>
  <si>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</si>
  <si>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</si>
  <si>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</si>
  <si>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</si>
  <si>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</si>
  <si>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</si>
  <si>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</si>
  <si>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</si>
  <si>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</si>
  <si>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</si>
  <si>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</si>
  <si>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</si>
  <si>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</si>
  <si>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</si>
  <si>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</si>
  <si>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</si>
  <si>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</si>
  <si>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</si>
  <si>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</si>
  <si>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</si>
  <si>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</si>
  <si>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</si>
  <si>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</si>
  <si>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</si>
  <si>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</si>
  <si>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</si>
  <si>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</si>
  <si>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</si>
  <si>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</si>
  <si>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</si>
  <si>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</si>
  <si>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</si>
  <si>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</si>
  <si>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</si>
  <si>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</si>
  <si>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</si>
  <si>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</si>
  <si>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</si>
  <si>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</si>
  <si>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</si>
  <si>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</si>
  <si>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</si>
  <si>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</si>
  <si>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</si>
  <si>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</si>
  <si>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</si>
  <si>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</si>
  <si>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</si>
  <si>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</si>
  <si>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</si>
  <si>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</si>
  <si>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</si>
  <si>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</si>
  <si>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</si>
  <si>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</si>
  <si>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</si>
  <si>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</si>
  <si>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</si>
  <si>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</si>
  <si>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</si>
  <si>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</si>
  <si>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</si>
  <si>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</si>
  <si>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</si>
  <si>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</si>
  <si>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</si>
  <si>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</si>
  <si>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</si>
  <si>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</si>
  <si>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</si>
  <si>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</si>
  <si>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</si>
  <si>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</si>
  <si>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</si>
  <si>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</si>
  <si>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</si>
  <si>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</si>
  <si>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</si>
  <si>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</si>
  <si>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</si>
  <si>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</si>
  <si>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</si>
  <si>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</si>
  <si>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</si>
  <si>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</si>
  <si>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</si>
  <si>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</si>
  <si>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</si>
  <si>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</si>
  <si>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</si>
  <si>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</si>
  <si>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</si>
  <si>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</si>
  <si>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</si>
  <si>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</si>
  <si>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</si>
  <si>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</si>
  <si>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</si>
  <si>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</si>
  <si>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</si>
  <si>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</si>
  <si>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</si>
  <si>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</si>
  <si>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</si>
  <si>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</si>
  <si>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</si>
  <si>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</si>
  <si>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</si>
  <si>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</si>
  <si>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</si>
  <si>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</si>
  <si>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</si>
  <si>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</si>
  <si>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</si>
  <si>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</si>
  <si>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</si>
  <si>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</si>
  <si>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</si>
  <si>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</si>
  <si>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</si>
  <si>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</si>
  <si>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</si>
  <si>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</si>
  <si>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</si>
  <si>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</si>
  <si>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</si>
  <si>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</si>
  <si>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</si>
  <si>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</si>
  <si>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</si>
  <si>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</si>
  <si>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</si>
  <si>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</si>
  <si>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</si>
  <si>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</si>
  <si>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</si>
  <si>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</si>
  <si>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</si>
  <si>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</si>
  <si>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</si>
  <si>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</si>
  <si>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</si>
  <si>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</si>
  <si>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</si>
  <si>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</si>
  <si>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</si>
  <si>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</si>
  <si>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</si>
  <si>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</si>
  <si>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</si>
  <si>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</si>
  <si>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</si>
  <si>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</si>
  <si>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</si>
  <si>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</si>
  <si>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</si>
  <si>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</si>
  <si>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</si>
  <si>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</si>
  <si>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</si>
  <si>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</si>
  <si>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</si>
  <si>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</si>
  <si>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</si>
  <si>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</si>
  <si>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</si>
  <si>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</si>
  <si>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</si>
  <si>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</si>
  <si>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</si>
  <si>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</si>
  <si>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</si>
  <si>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</si>
  <si>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</si>
  <si>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</si>
  <si>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</si>
  <si>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</si>
  <si>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</si>
  <si>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</si>
  <si>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</si>
  <si>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</si>
  <si>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</si>
  <si>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</si>
  <si>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</si>
  <si>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</si>
  <si>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</si>
  <si>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</si>
  <si>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</si>
  <si>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</si>
  <si>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</si>
  <si>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</si>
  <si>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</si>
  <si>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</si>
  <si>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</si>
  <si>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</si>
  <si>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</si>
  <si>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</si>
  <si>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</si>
  <si>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</si>
  <si>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</si>
  <si>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</si>
  <si>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</si>
  <si>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</si>
  <si>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</si>
  <si>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</si>
  <si>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</si>
  <si>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</si>
  <si>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</si>
  <si>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</si>
  <si>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</si>
  <si>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</si>
  <si>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</si>
  <si>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</si>
  <si>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</si>
  <si>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</si>
  <si>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</si>
  <si>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</si>
  <si>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</si>
  <si>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</si>
  <si>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</si>
  <si>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</si>
  <si>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</si>
  <si>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</si>
  <si>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</si>
  <si>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</si>
  <si>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</si>
  <si>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</si>
  <si>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</si>
  <si>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</si>
  <si>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</si>
  <si>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</si>
  <si>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</si>
  <si>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</si>
  <si>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</si>
  <si>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</si>
  <si>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</si>
  <si>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</si>
  <si>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</si>
  <si>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</si>
  <si>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</si>
  <si>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</si>
  <si>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</si>
  <si>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</si>
  <si>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</si>
  <si>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</si>
  <si>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</si>
  <si>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</si>
  <si>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</si>
  <si>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</si>
  <si>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</si>
  <si>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</si>
  <si>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</si>
  <si>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</si>
  <si>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</si>
  <si>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</si>
  <si>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</si>
  <si>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</si>
  <si>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</si>
  <si>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</si>
  <si>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</si>
  <si>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</si>
  <si>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</si>
  <si>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</si>
  <si>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</si>
  <si>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</si>
  <si>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</si>
  <si>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</si>
  <si>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</si>
  <si>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</si>
  <si>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</si>
  <si>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</si>
  <si>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</si>
  <si>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</si>
  <si>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</si>
  <si>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</si>
  <si>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</si>
  <si>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</si>
  <si>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</si>
  <si>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</si>
  <si>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</si>
  <si>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</si>
  <si>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</si>
  <si>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</si>
  <si>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</si>
  <si>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</si>
  <si>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</si>
  <si>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</si>
  <si>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</si>
  <si>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</si>
  <si>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</si>
  <si>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</si>
  <si>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</si>
  <si>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</si>
  <si>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</si>
  <si>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</si>
  <si>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</si>
  <si>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</si>
  <si>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</si>
  <si>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</si>
  <si>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</si>
  <si>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</si>
  <si>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</si>
  <si>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</si>
  <si>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</si>
  <si>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</si>
  <si>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</si>
  <si>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</si>
  <si>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</si>
  <si>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</si>
  <si>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</si>
  <si>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</si>
  <si>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</si>
  <si>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</si>
  <si>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</si>
  <si>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</si>
  <si>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</si>
  <si>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</si>
  <si>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</si>
  <si>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</si>
  <si>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</si>
  <si>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</si>
  <si>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</si>
  <si>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</si>
  <si>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</si>
  <si>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</si>
  <si>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</si>
  <si>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</si>
  <si>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</si>
  <si>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</si>
  <si>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</si>
  <si>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</si>
  <si>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</si>
  <si>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</si>
  <si>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</si>
  <si>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</si>
  <si>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</si>
  <si>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</si>
  <si>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</si>
  <si>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</si>
  <si>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</si>
  <si>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</si>
  <si>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</si>
  <si>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</si>
  <si>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</si>
  <si>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</si>
  <si>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</si>
  <si>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</si>
  <si>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</si>
  <si>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</si>
  <si>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</si>
  <si>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</si>
  <si>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</si>
  <si>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</si>
  <si>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</si>
  <si>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</si>
  <si>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</si>
  <si>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</si>
  <si>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</si>
  <si>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</si>
  <si>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</si>
  <si>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</si>
  <si>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</si>
  <si>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</si>
  <si>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</si>
  <si>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</si>
  <si>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</si>
  <si>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</si>
  <si>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</si>
  <si>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</si>
  <si>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</si>
  <si>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</si>
  <si>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</si>
  <si>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</si>
  <si>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</si>
  <si>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</si>
  <si>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</si>
  <si>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</si>
  <si>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</si>
  <si>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</si>
  <si>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</si>
  <si>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</si>
  <si>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</si>
  <si>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</si>
  <si>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</si>
  <si>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</si>
  <si>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</si>
  <si>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</si>
  <si>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</si>
  <si>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</si>
  <si>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</si>
  <si>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</si>
  <si>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</si>
  <si>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</si>
  <si>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</si>
  <si>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</si>
  <si>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</si>
  <si>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</si>
  <si>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</si>
  <si>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</si>
  <si>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</si>
  <si>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</si>
  <si>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</si>
  <si>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</si>
  <si>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</si>
  <si>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</si>
  <si>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</si>
  <si>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</si>
  <si>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</si>
  <si>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</si>
  <si>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</si>
  <si>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</si>
  <si>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</si>
  <si>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</si>
  <si>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</si>
  <si>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</si>
  <si>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</si>
  <si>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</si>
  <si>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</si>
  <si>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</si>
  <si>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</si>
  <si>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</si>
  <si>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</si>
  <si>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</si>
  <si>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</si>
  <si>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</si>
  <si>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</si>
  <si>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</si>
  <si>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</si>
  <si>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</si>
  <si>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</si>
  <si>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</si>
  <si>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</si>
  <si>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</si>
  <si>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</si>
  <si>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</si>
  <si>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</si>
  <si>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</si>
  <si>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</si>
  <si>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</si>
  <si>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</si>
  <si>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</si>
  <si>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</si>
  <si>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</si>
  <si>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</si>
  <si>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</si>
  <si>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</si>
  <si>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</si>
  <si>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</si>
  <si>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</si>
  <si>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</si>
  <si>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</si>
  <si>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</si>
  <si>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</si>
  <si>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</si>
  <si>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</si>
  <si>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</si>
  <si>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</si>
  <si>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</si>
  <si>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</si>
  <si>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</si>
  <si>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</si>
  <si>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</si>
  <si>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</si>
  <si>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</si>
  <si>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</si>
  <si>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</si>
  <si>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</si>
  <si>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</si>
  <si>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</si>
  <si>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</si>
  <si>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</si>
  <si>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</si>
  <si>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</si>
  <si>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</si>
  <si>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</si>
  <si>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</si>
  <si>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</si>
  <si>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</si>
  <si>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</si>
  <si>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</si>
  <si>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</si>
  <si>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</si>
  <si>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</si>
  <si>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</si>
  <si>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</si>
  <si>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</si>
  <si>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</si>
  <si>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</si>
  <si>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</si>
  <si>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</si>
  <si>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</si>
  <si>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</si>
  <si>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</si>
  <si>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</si>
  <si>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</si>
  <si>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</si>
  <si>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</si>
  <si>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</si>
  <si>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</si>
  <si>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</si>
  <si>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</si>
  <si>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</si>
  <si>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</si>
  <si>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</si>
  <si>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</si>
  <si>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</si>
  <si>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</si>
  <si>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</si>
  <si>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</si>
  <si>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</si>
  <si>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</si>
  <si>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</si>
  <si>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</si>
  <si>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</si>
  <si>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</si>
  <si>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</si>
  <si>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</si>
  <si>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</si>
  <si>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</si>
  <si>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</si>
  <si>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</si>
  <si>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</si>
  <si>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</si>
  <si>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</si>
  <si>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</si>
  <si>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</si>
  <si>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</si>
  <si>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</si>
  <si>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</si>
  <si>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</si>
  <si>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</si>
  <si>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</si>
  <si>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</si>
  <si>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</si>
  <si>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</si>
  <si>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</si>
  <si>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</si>
  <si>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</si>
  <si>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</si>
  <si>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</si>
  <si>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</si>
  <si>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</si>
  <si>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</si>
  <si>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</si>
  <si>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</si>
  <si>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</si>
  <si>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</si>
  <si>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</si>
  <si>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</si>
  <si>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</si>
  <si>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</si>
  <si>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</si>
  <si>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</si>
  <si>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</si>
  <si>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</si>
  <si>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</si>
  <si>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</si>
  <si>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</si>
  <si>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</si>
  <si>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</si>
  <si>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</si>
  <si>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</si>
  <si>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</si>
  <si>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</si>
  <si>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</si>
  <si>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</si>
  <si>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</si>
  <si>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</si>
  <si>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</si>
  <si>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</si>
  <si>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</si>
  <si>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</si>
  <si>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</si>
  <si>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</si>
  <si>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</si>
  <si>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</si>
  <si>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</si>
  <si>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</si>
  <si>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</si>
  <si>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</si>
  <si>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</si>
  <si>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</si>
  <si>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</si>
  <si>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</si>
  <si>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</si>
  <si>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</si>
  <si>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</si>
  <si>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</si>
  <si>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</si>
  <si>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</si>
  <si>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</si>
  <si>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</si>
  <si>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</si>
  <si>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</si>
  <si>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</si>
  <si>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</si>
  <si>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</si>
  <si>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</si>
  <si>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</si>
  <si>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</si>
  <si>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</si>
  <si>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</si>
  <si>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</si>
  <si>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</si>
  <si>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</si>
  <si>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</si>
  <si>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</si>
  <si>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</si>
  <si>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</si>
  <si>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</si>
  <si>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</si>
  <si>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</si>
  <si>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</si>
  <si>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</si>
  <si>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</si>
  <si>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</si>
  <si>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</si>
  <si>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</si>
  <si>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</si>
  <si>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</si>
  <si>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</si>
  <si>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</si>
  <si>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</si>
  <si>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</si>
  <si>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</si>
  <si>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</si>
  <si>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</si>
  <si>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</si>
  <si>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</si>
  <si>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</si>
  <si>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</si>
  <si>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</si>
  <si>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</si>
  <si>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</si>
  <si>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</si>
  <si>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</si>
  <si>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</si>
  <si>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</si>
  <si>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</si>
  <si>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</si>
  <si>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</si>
  <si>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</si>
  <si>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</si>
  <si>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</si>
  <si>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</si>
  <si>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</si>
  <si>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</si>
  <si>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</si>
  <si>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</si>
  <si>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</si>
  <si>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</si>
  <si>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</si>
  <si>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</si>
  <si>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</si>
  <si>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</si>
  <si>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</si>
  <si>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</si>
  <si>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</si>
  <si>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</si>
  <si>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</si>
  <si>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</si>
  <si>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</si>
  <si>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</si>
  <si>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</si>
  <si>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</si>
  <si>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</si>
  <si>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</si>
  <si>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</si>
  <si>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</si>
  <si>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</si>
  <si>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</si>
  <si>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</si>
  <si>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</si>
  <si>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</si>
  <si>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</si>
  <si>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</si>
  <si>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</si>
  <si>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</si>
  <si>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</si>
  <si>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</si>
  <si>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</si>
  <si>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</si>
  <si>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</si>
  <si>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</si>
  <si>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</si>
  <si>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</si>
  <si>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</si>
  <si>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</si>
  <si>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</si>
  <si>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</si>
  <si>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</si>
  <si>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</si>
  <si>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</si>
  <si>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</si>
  <si>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</si>
  <si>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</si>
  <si>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</si>
  <si>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</si>
  <si>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</si>
  <si>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</si>
  <si>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</si>
  <si>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</si>
  <si>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</si>
  <si>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</si>
  <si>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</si>
  <si>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</si>
  <si>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</si>
  <si>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</si>
  <si>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</si>
  <si>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</si>
  <si>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</si>
  <si>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</si>
  <si>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</si>
  <si>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</si>
  <si>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</si>
  <si>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</si>
  <si>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</si>
  <si>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</si>
  <si>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</si>
  <si>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</si>
  <si>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</si>
  <si>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</si>
  <si>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</si>
  <si>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</si>
  <si>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</si>
  <si>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</si>
  <si>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</si>
  <si>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</si>
  <si>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</si>
  <si>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</si>
  <si>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</si>
  <si>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</si>
  <si>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</si>
  <si>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</si>
  <si>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</si>
  <si>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</si>
  <si>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</si>
  <si>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</si>
  <si>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</si>
  <si>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</si>
  <si>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</si>
  <si>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</si>
  <si>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</si>
  <si>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</si>
  <si>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</si>
  <si>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</si>
  <si>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</si>
  <si>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</si>
  <si>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</si>
  <si>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</si>
  <si>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</si>
  <si>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</si>
  <si>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</si>
  <si>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</si>
  <si>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</si>
  <si>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</si>
  <si>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</si>
  <si>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</si>
  <si>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</si>
  <si>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</si>
  <si>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</si>
  <si>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</si>
  <si>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</si>
  <si>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</si>
  <si>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</si>
  <si>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</si>
  <si>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</si>
  <si>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</si>
  <si>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</si>
  <si>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</si>
  <si>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</si>
  <si>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</si>
  <si>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</si>
  <si>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</si>
  <si>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</si>
  <si>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</si>
  <si>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</si>
  <si>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</si>
  <si>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</si>
  <si>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</si>
  <si>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</si>
  <si>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</si>
  <si>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</si>
  <si>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</si>
  <si>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</si>
  <si>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</si>
  <si>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</si>
  <si>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</si>
  <si>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</si>
  <si>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</si>
  <si>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</si>
  <si>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</si>
  <si>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</si>
  <si>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</si>
  <si>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</si>
  <si>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</si>
  <si>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</si>
  <si>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</si>
  <si>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</si>
  <si>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</si>
  <si>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</si>
  <si>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</si>
  <si>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</si>
  <si>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</si>
  <si>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</si>
  <si>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</si>
  <si>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</si>
  <si>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</si>
  <si>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</si>
  <si>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</si>
  <si>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</si>
  <si>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</si>
  <si>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</si>
  <si>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</si>
  <si>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</si>
  <si>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</si>
  <si>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</si>
  <si>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</si>
  <si>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</si>
  <si>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</si>
  <si>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</si>
  <si>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</si>
  <si>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</si>
  <si>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</si>
  <si>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</si>
  <si>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</si>
  <si>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</si>
  <si>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</si>
  <si>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</si>
  <si>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</si>
  <si>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</si>
  <si>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</si>
  <si>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</si>
  <si>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</si>
  <si>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</si>
  <si>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</si>
  <si>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</si>
  <si>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</si>
  <si>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</si>
  <si>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</si>
  <si>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</si>
  <si>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</si>
  <si>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</si>
  <si>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</si>
  <si>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</si>
  <si>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</si>
  <si>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</si>
  <si>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</si>
  <si>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</si>
  <si>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</si>
  <si>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</si>
  <si>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</si>
  <si>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</si>
  <si>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</si>
  <si>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</si>
  <si>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</si>
  <si>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</si>
  <si>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</si>
  <si>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</si>
  <si>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</si>
  <si>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</si>
  <si>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</si>
  <si>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</si>
  <si>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</si>
  <si>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</si>
  <si>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</si>
  <si>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</si>
  <si>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</si>
  <si>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</si>
  <si>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</si>
  <si>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</si>
  <si>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</si>
  <si>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</si>
  <si>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</si>
  <si>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</si>
  <si>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</si>
  <si>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</si>
  <si>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</si>
  <si>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</si>
  <si>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</si>
  <si>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</si>
  <si>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</si>
  <si>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</si>
  <si>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</si>
  <si>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</si>
  <si>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</si>
  <si>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</si>
  <si>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</si>
  <si>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</si>
  <si>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</si>
  <si>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</si>
  <si>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</si>
  <si>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</si>
  <si>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</si>
  <si>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</si>
  <si>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</si>
  <si>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</si>
  <si>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</si>
  <si>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</si>
  <si>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</si>
  <si>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</si>
  <si>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</si>
  <si>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</si>
  <si>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</si>
  <si>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</si>
  <si>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</si>
  <si>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</si>
  <si>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</si>
  <si>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</si>
  <si>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</si>
  <si>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</si>
  <si>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</si>
  <si>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</si>
  <si>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</si>
  <si>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</si>
  <si>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</si>
  <si>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</si>
  <si>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</si>
  <si>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</si>
  <si>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</si>
  <si>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</si>
  <si>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</si>
  <si>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</si>
  <si>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</si>
  <si>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</si>
  <si>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</si>
  <si>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</si>
  <si>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</si>
  <si>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</si>
  <si>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</si>
  <si>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</si>
  <si>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</si>
  <si>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</si>
  <si>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</si>
  <si>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</si>
  <si>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</si>
  <si>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</si>
  <si>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</si>
  <si>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</si>
  <si>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</si>
  <si>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</si>
  <si>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</si>
  <si>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</si>
  <si>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</si>
  <si>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</si>
  <si>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</si>
  <si>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</si>
  <si>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</si>
  <si>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</si>
  <si>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</si>
  <si>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</si>
  <si>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</si>
  <si>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</si>
  <si>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</si>
  <si>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</si>
  <si>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</si>
  <si>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</si>
  <si>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</si>
  <si>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</si>
  <si>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</si>
  <si>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</si>
  <si>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</si>
  <si>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</si>
  <si>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</si>
  <si>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</si>
  <si>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</si>
  <si>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</si>
  <si>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</si>
  <si>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</si>
  <si>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</si>
  <si>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</si>
  <si>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</si>
  <si>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</si>
  <si>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</si>
  <si>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</si>
  <si>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</si>
  <si>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</si>
  <si>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</si>
  <si>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</si>
  <si>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</si>
  <si>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</si>
  <si>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</si>
  <si>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</si>
  <si>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</si>
  <si>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</si>
  <si>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</si>
  <si>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</si>
  <si>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</si>
  <si>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</si>
  <si>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</si>
  <si>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</si>
  <si>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</si>
  <si>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</si>
  <si>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</si>
  <si>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</si>
  <si>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</si>
  <si>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</si>
  <si>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</si>
  <si>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</si>
  <si>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</si>
  <si>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</si>
  <si>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</si>
  <si>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</si>
  <si>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</si>
  <si>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</si>
  <si>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</si>
  <si>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</si>
  <si>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</si>
  <si>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</si>
  <si>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</si>
  <si>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</si>
  <si>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</si>
  <si>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</si>
  <si>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</si>
  <si>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</si>
  <si>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</si>
  <si>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</si>
  <si>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</si>
  <si>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</si>
  <si>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</si>
  <si>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</si>
  <si>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</si>
  <si>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</si>
  <si>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</si>
  <si>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</si>
  <si>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</si>
  <si>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</si>
  <si>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</si>
  <si>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</si>
  <si>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</si>
  <si>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</si>
  <si>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</si>
  <si>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</si>
  <si>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</si>
  <si>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</si>
  <si>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</si>
  <si>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</si>
  <si>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</si>
  <si>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</si>
  <si>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</si>
  <si>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</si>
  <si>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</si>
  <si>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</si>
  <si>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</si>
  <si>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</si>
  <si>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</si>
  <si>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</si>
  <si>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</si>
  <si>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</si>
  <si>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</si>
  <si>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</si>
  <si>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</si>
  <si>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</si>
  <si>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</si>
  <si>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</si>
  <si>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</si>
  <si>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</si>
  <si>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</si>
  <si>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</si>
  <si>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</si>
  <si>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</si>
  <si>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</si>
  <si>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</si>
  <si>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</si>
  <si>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</si>
  <si>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</si>
  <si>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</si>
  <si>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</si>
  <si>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</si>
  <si>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</si>
  <si>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</si>
  <si>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</si>
  <si>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</si>
  <si>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</si>
  <si>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</si>
  <si>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</si>
  <si>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</si>
  <si>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</si>
  <si>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</si>
  <si>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</si>
  <si>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</si>
  <si>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</si>
  <si>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</si>
  <si>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</si>
  <si>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</si>
  <si>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</si>
  <si>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</si>
  <si>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</si>
  <si>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</si>
  <si>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</si>
  <si>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</si>
  <si>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</si>
  <si>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</si>
  <si>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</si>
  <si>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</si>
  <si>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</si>
  <si>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</si>
  <si>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</si>
  <si>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</si>
  <si>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</si>
  <si>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</si>
  <si>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</si>
  <si>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</si>
  <si>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</si>
  <si>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</si>
  <si>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</si>
  <si>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</si>
  <si>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</si>
  <si>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</si>
  <si>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</si>
  <si>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</si>
  <si>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</si>
  <si>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</si>
  <si>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</si>
  <si>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</si>
  <si>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</si>
  <si>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</si>
  <si>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</si>
  <si>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</si>
  <si>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</si>
  <si>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</si>
  <si>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</si>
  <si>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</si>
  <si>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</si>
  <si>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</si>
  <si>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</si>
  <si>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</si>
  <si>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</si>
  <si>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</si>
  <si>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</si>
  <si>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</si>
  <si>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</si>
  <si>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</si>
  <si>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</si>
  <si>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</si>
  <si>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</si>
  <si>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</si>
  <si>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</si>
  <si>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</si>
  <si>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</si>
  <si>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</si>
  <si>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</si>
  <si>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</si>
  <si>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</si>
  <si>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</si>
  <si>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</si>
  <si>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</si>
  <si>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</si>
  <si>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</si>
  <si>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</si>
  <si>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</si>
  <si>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</si>
  <si>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</si>
  <si>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</si>
  <si>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</si>
  <si>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</si>
  <si>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</si>
  <si>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</si>
  <si>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</si>
  <si>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</si>
  <si>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</si>
  <si>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</si>
  <si>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</si>
  <si>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</si>
  <si>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</si>
  <si>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</si>
  <si>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</si>
  <si>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</si>
  <si>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</si>
  <si>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</si>
  <si>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</si>
  <si>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</si>
  <si>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</si>
  <si>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</si>
  <si>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</si>
  <si>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</si>
  <si>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</si>
  <si>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</si>
  <si>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</si>
  <si>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</si>
  <si>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</si>
  <si>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</si>
  <si>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</si>
  <si>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</si>
  <si>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</si>
  <si>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</si>
  <si>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</si>
  <si>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</si>
  <si>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</si>
  <si>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</si>
  <si>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</si>
  <si>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</si>
  <si>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</si>
  <si>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</si>
  <si>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</si>
  <si>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</si>
  <si>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</si>
  <si>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</si>
  <si>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</si>
  <si>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</si>
  <si>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</si>
  <si>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</si>
  <si>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</si>
  <si>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</si>
  <si>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</si>
  <si>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</si>
  <si>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</si>
  <si>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</si>
  <si>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</si>
  <si>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</si>
  <si>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</si>
  <si>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</si>
  <si>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</si>
  <si>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</si>
  <si>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</si>
  <si>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</si>
  <si>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</si>
  <si>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</si>
  <si>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</si>
  <si>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</si>
  <si>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</si>
  <si>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</si>
  <si>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</si>
  <si>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</si>
  <si>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</si>
  <si>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</si>
  <si>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</si>
  <si>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</si>
  <si>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</si>
  <si>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</si>
  <si>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</si>
  <si>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</si>
  <si>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</si>
  <si>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</si>
  <si>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</si>
  <si>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</si>
  <si>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</si>
  <si>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</si>
  <si>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</si>
  <si>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</si>
  <si>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</si>
  <si>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</si>
  <si>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</si>
  <si>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</si>
  <si>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</si>
  <si>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</si>
  <si>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</si>
  <si>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</si>
  <si>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</si>
  <si>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</si>
  <si>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</si>
  <si>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</si>
  <si>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</si>
  <si>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</si>
  <si>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</si>
  <si>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</si>
  <si>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</si>
  <si>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</si>
  <si>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</si>
  <si>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</si>
  <si>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</si>
  <si>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</si>
  <si>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</si>
  <si>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</si>
  <si>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</si>
  <si>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</si>
  <si>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</si>
  <si>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</si>
  <si>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</si>
  <si>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</si>
  <si>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</si>
  <si>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</si>
  <si>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</si>
  <si>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</si>
  <si>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</si>
  <si>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</si>
  <si>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</si>
  <si>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</si>
  <si>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</si>
  <si>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</si>
  <si>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</si>
  <si>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</si>
  <si>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</si>
  <si>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</si>
  <si>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</si>
  <si>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</si>
  <si>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</si>
  <si>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</si>
  <si>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</si>
  <si>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</si>
  <si>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</si>
  <si>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</si>
  <si>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</si>
  <si>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</si>
  <si>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</si>
  <si>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</si>
  <si>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</si>
  <si>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</si>
  <si>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</si>
  <si>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</si>
  <si>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</si>
  <si>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</si>
  <si>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</si>
  <si>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</si>
  <si>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</si>
  <si>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</si>
  <si>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</si>
  <si>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</si>
  <si>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</si>
  <si>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</si>
  <si>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</si>
  <si>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</si>
  <si>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</si>
  <si>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</si>
  <si>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</si>
  <si>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</si>
  <si>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</si>
  <si>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</si>
  <si>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</si>
  <si>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</si>
  <si>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</si>
  <si>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</si>
  <si>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</si>
  <si>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</si>
  <si>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</si>
  <si>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</si>
  <si>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</si>
  <si>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</si>
  <si>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</si>
  <si>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</si>
  <si>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</si>
  <si>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</si>
  <si>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</si>
  <si>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</si>
  <si>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</si>
  <si>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</si>
  <si>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</si>
  <si>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</si>
  <si>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</si>
  <si>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</si>
  <si>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</si>
  <si>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</si>
  <si>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</si>
  <si>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</si>
  <si>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</si>
  <si>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</si>
  <si>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</si>
  <si>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</si>
  <si>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</si>
  <si>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</si>
  <si>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</si>
  <si>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</si>
  <si>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</si>
  <si>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</si>
  <si>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</si>
  <si>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</si>
  <si>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</si>
  <si>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</si>
  <si>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</si>
  <si>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</si>
  <si>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</si>
  <si>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</si>
  <si>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</si>
  <si>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</si>
  <si>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</si>
  <si>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</si>
  <si>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</si>
  <si>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</si>
  <si>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</si>
  <si>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</si>
  <si>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</si>
  <si>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</si>
  <si>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</si>
  <si>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</si>
  <si>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</si>
  <si>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</si>
  <si>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</si>
  <si>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</si>
  <si>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</si>
  <si>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</si>
  <si>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</si>
  <si>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</si>
  <si>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</si>
  <si>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</si>
  <si>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</si>
  <si>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</si>
  <si>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</si>
  <si>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</si>
  <si>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</si>
  <si>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</si>
  <si>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</si>
  <si>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</si>
  <si>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</si>
  <si>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</si>
  <si>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</si>
  <si>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</si>
  <si>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</si>
  <si>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</si>
  <si>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</si>
  <si>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</si>
  <si>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</si>
  <si>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</si>
  <si>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</si>
  <si>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</si>
  <si>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</si>
  <si>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</si>
  <si>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</si>
  <si>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</si>
  <si>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</si>
  <si>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</si>
  <si>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</si>
  <si>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</si>
  <si>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</si>
  <si>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</si>
  <si>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</si>
  <si>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</si>
  <si>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</si>
  <si>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</si>
  <si>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</si>
  <si>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</si>
  <si>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</si>
  <si>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</si>
  <si>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</si>
  <si>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</si>
  <si>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</si>
  <si>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</si>
  <si>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</si>
  <si>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</si>
  <si>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</si>
  <si>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</si>
  <si>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</si>
  <si>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</si>
  <si>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</si>
  <si>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</si>
  <si>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</si>
  <si>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</si>
  <si>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</si>
  <si>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</si>
  <si>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</si>
  <si>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</si>
  <si>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</si>
  <si>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</si>
  <si>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</si>
  <si>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</si>
  <si>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</si>
  <si>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</si>
  <si>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</si>
  <si>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</si>
  <si>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</si>
  <si>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</si>
  <si>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</si>
  <si>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</si>
  <si>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</si>
  <si>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</si>
  <si>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</si>
  <si>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</si>
  <si>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</si>
  <si>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</si>
  <si>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</si>
  <si>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</si>
  <si>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</si>
  <si>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</si>
  <si>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</si>
  <si>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</si>
  <si>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</si>
  <si>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</si>
  <si>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</si>
  <si>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</si>
  <si>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</si>
  <si>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</si>
  <si>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</si>
  <si>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</si>
  <si>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</si>
  <si>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</si>
  <si>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</si>
  <si>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</si>
  <si>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</si>
  <si>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</si>
  <si>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</si>
  <si>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</si>
  <si>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</si>
  <si>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</si>
  <si>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</si>
  <si>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</si>
  <si>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</si>
  <si>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</si>
  <si>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</si>
  <si>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</si>
  <si>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</si>
  <si>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</si>
  <si>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</si>
  <si>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</si>
  <si>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</si>
  <si>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</si>
  <si>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</si>
  <si>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</si>
  <si>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</si>
  <si>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</si>
  <si>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</si>
  <si>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</si>
  <si>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</si>
  <si>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</si>
  <si>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</si>
  <si>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</si>
  <si>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</si>
  <si>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</si>
  <si>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</si>
  <si>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</si>
  <si>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</si>
  <si>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</si>
  <si>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</si>
  <si>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</si>
  <si>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</si>
  <si>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</si>
  <si>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</si>
  <si>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</si>
  <si>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</si>
  <si>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</si>
  <si>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</si>
  <si>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</si>
  <si>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</si>
  <si>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</si>
  <si>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</si>
  <si>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</si>
  <si>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</si>
  <si>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</si>
  <si>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</si>
  <si>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</si>
  <si>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</si>
  <si>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</si>
  <si>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</si>
  <si>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</si>
  <si>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</si>
  <si>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</si>
  <si>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</si>
  <si>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</si>
  <si>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</si>
  <si>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</si>
  <si>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</si>
  <si>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</si>
  <si>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</si>
  <si>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</si>
  <si>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</si>
  <si>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</si>
  <si>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</si>
  <si>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</si>
  <si>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</si>
  <si>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</si>
  <si>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</si>
  <si>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</si>
  <si>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</si>
  <si>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</si>
  <si>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</si>
  <si>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</si>
  <si>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</si>
  <si>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</si>
  <si>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</si>
  <si>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</si>
  <si>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</si>
  <si>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</si>
  <si>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</si>
  <si>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</si>
  <si>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</si>
  <si>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</si>
  <si>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</si>
  <si>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</si>
  <si>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</si>
  <si>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</si>
  <si>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</si>
  <si>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</si>
  <si>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</si>
  <si>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</si>
  <si>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</si>
  <si>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</si>
  <si>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</si>
  <si>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</si>
  <si>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</si>
  <si>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</si>
  <si>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</si>
  <si>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</si>
  <si>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</si>
  <si>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</si>
  <si>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</si>
  <si>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</si>
  <si>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</si>
  <si>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</si>
  <si>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</si>
  <si>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</si>
  <si>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</si>
  <si>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</si>
  <si>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</si>
  <si>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</si>
  <si>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</si>
  <si>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</si>
  <si>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</si>
  <si>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</si>
  <si>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</si>
  <si>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</si>
  <si>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</si>
  <si>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</si>
  <si>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</si>
  <si>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</si>
  <si>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</si>
  <si>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</si>
  <si>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</si>
  <si>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</si>
  <si>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</si>
  <si>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</si>
  <si>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</si>
  <si>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</si>
  <si>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</si>
  <si>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</si>
  <si>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</si>
  <si>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</si>
  <si>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</si>
  <si>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</si>
  <si>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</si>
  <si>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</si>
  <si>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</si>
  <si>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</si>
  <si>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</si>
  <si>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</si>
  <si>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</si>
  <si>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</si>
  <si>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</si>
  <si>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</si>
  <si>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</si>
  <si>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</si>
  <si>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</si>
  <si>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</si>
  <si>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</si>
  <si>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</si>
  <si>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</si>
  <si>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</si>
  <si>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</si>
  <si>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</si>
  <si>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</si>
  <si>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</si>
  <si>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</si>
  <si>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</si>
  <si>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</si>
  <si>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</si>
  <si>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</si>
  <si>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</si>
  <si>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</si>
  <si>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</si>
  <si>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</si>
  <si>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</si>
  <si>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</si>
  <si>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</si>
  <si>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</si>
  <si>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</si>
  <si>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</si>
  <si>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</si>
  <si>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</si>
  <si>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</si>
  <si>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</si>
  <si>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</si>
  <si>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</si>
  <si>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</si>
  <si>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</si>
  <si>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</si>
  <si>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</si>
  <si>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</si>
  <si>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</si>
  <si>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</si>
  <si>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</si>
  <si>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</si>
  <si>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</si>
  <si>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</si>
  <si>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</si>
  <si>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</si>
  <si>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</si>
  <si>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</si>
  <si>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</si>
  <si>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</si>
  <si>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</si>
  <si>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</si>
  <si>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</si>
  <si>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</si>
  <si>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</si>
  <si>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</si>
  <si>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</si>
  <si>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</si>
  <si>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</si>
  <si>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</si>
  <si>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</si>
  <si>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</si>
  <si>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</si>
  <si>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</si>
  <si>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</si>
  <si>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</si>
  <si>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</si>
  <si>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</si>
  <si>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</si>
  <si>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</si>
  <si>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</si>
  <si>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</si>
  <si>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</si>
  <si>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</si>
  <si>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</si>
  <si>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</si>
  <si>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</si>
  <si>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</si>
  <si>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</si>
  <si>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</si>
  <si>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</si>
  <si>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</si>
  <si>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</si>
  <si>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</si>
  <si>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</si>
  <si>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</si>
  <si>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</si>
  <si>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</si>
  <si>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</si>
  <si>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</si>
  <si>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</si>
  <si>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</si>
  <si>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</si>
  <si>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</si>
  <si>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</si>
  <si>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</si>
  <si>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</si>
  <si>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</si>
  <si>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</si>
  <si>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</si>
  <si>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</si>
  <si>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</si>
  <si>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</si>
  <si>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</si>
  <si>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</si>
  <si>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</si>
  <si>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</si>
  <si>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</si>
  <si>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</si>
  <si>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</si>
  <si>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</si>
  <si>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</si>
  <si>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</si>
  <si>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</si>
  <si>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</si>
  <si>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</si>
  <si>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</si>
  <si>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</si>
  <si>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</si>
  <si>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</si>
  <si>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</si>
  <si>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</si>
  <si>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</si>
  <si>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</si>
  <si>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</si>
  <si>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</si>
  <si>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</si>
  <si>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</si>
  <si>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</si>
  <si>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</si>
  <si>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</si>
  <si>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</si>
  <si>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</si>
  <si>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</si>
  <si>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</si>
  <si>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</si>
  <si>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</si>
  <si>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</si>
  <si>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</si>
  <si>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</si>
  <si>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</si>
  <si>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</si>
  <si>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</si>
  <si>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</si>
  <si>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</si>
  <si>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</si>
  <si>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</si>
  <si>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</si>
  <si>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</si>
  <si>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</si>
  <si>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</si>
  <si>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</si>
  <si>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</si>
  <si>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</si>
  <si>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</si>
  <si>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</si>
  <si>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</si>
  <si>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</si>
  <si>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</si>
  <si>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</si>
  <si>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</si>
  <si>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</si>
  <si>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</si>
  <si>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</si>
  <si>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</si>
  <si>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</si>
  <si>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</si>
  <si>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</si>
  <si>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</si>
  <si>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</si>
  <si>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</si>
  <si>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</si>
  <si>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</si>
  <si>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</si>
  <si>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</si>
  <si>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</si>
  <si>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</si>
  <si>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</si>
  <si>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</si>
  <si>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</si>
  <si>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</si>
  <si>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</si>
  <si>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</si>
  <si>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</si>
  <si>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</si>
  <si>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</si>
  <si>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</si>
  <si>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</si>
  <si>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</si>
  <si>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</si>
  <si>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</si>
  <si>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</si>
  <si>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</si>
  <si>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</si>
  <si>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</si>
  <si>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</si>
  <si>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</si>
  <si>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</si>
  <si>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</si>
  <si>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</si>
  <si>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</si>
  <si>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</si>
  <si>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</si>
  <si>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</si>
  <si>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</si>
  <si>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</si>
  <si>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</si>
  <si>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</si>
  <si>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</si>
  <si>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</si>
  <si>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</si>
  <si>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</si>
  <si>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</si>
  <si>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</si>
  <si>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</si>
  <si>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</si>
  <si>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</si>
  <si>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</si>
  <si>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</si>
  <si>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</si>
  <si>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</si>
  <si>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</si>
  <si>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</si>
  <si>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</si>
  <si>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</si>
  <si>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</si>
  <si>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</si>
  <si>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</si>
  <si>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</si>
  <si>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</si>
  <si>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</si>
  <si>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</si>
  <si>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</si>
  <si>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</si>
  <si>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</si>
  <si>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</si>
  <si>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</si>
  <si>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</si>
  <si>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</si>
  <si>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</si>
  <si>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</si>
  <si>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</si>
  <si>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</si>
  <si>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</si>
  <si>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</si>
  <si>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</si>
  <si>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</si>
  <si>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</si>
  <si>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</si>
  <si>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</si>
  <si>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</si>
  <si>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</si>
  <si>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</si>
  <si>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</si>
  <si>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</si>
  <si>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</si>
  <si>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</si>
  <si>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</si>
  <si>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</si>
  <si>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</si>
  <si>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</si>
  <si>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</si>
  <si>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</si>
  <si>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</si>
  <si>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</si>
  <si>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</si>
  <si>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</si>
  <si>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</si>
  <si>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</si>
  <si>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</si>
  <si>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</si>
  <si>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</si>
  <si>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</si>
  <si>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</si>
  <si>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</si>
  <si>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</si>
  <si>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</si>
  <si>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</si>
  <si>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</si>
  <si>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</si>
  <si>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</si>
  <si>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</si>
  <si>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</si>
  <si>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</si>
  <si>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</si>
  <si>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</si>
  <si>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</si>
  <si>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</si>
  <si>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</si>
  <si>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</si>
  <si>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</si>
  <si>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</si>
  <si>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</si>
  <si>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</si>
  <si>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</si>
  <si>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</si>
  <si>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</si>
  <si>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</si>
  <si>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</si>
  <si>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</si>
  <si>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</si>
  <si>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</si>
  <si>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</si>
  <si>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</si>
  <si>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</si>
  <si>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</si>
  <si>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</si>
  <si>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</si>
  <si>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</si>
  <si>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</si>
  <si>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</si>
  <si>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</si>
  <si>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</si>
  <si>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</si>
  <si>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</si>
  <si>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</si>
  <si>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</si>
  <si>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</si>
  <si>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</si>
  <si>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</si>
  <si>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</si>
  <si>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</si>
  <si>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</si>
  <si>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</si>
  <si>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</si>
  <si>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</si>
  <si>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</si>
  <si>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</si>
  <si>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</si>
  <si>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</si>
  <si>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</si>
  <si>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</si>
  <si>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</si>
  <si>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</si>
  <si>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</si>
  <si>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</si>
  <si>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</si>
  <si>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</si>
  <si>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</si>
  <si>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</si>
  <si>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</si>
  <si>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</si>
  <si>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</si>
  <si>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</si>
  <si>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</si>
  <si>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</si>
  <si>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</si>
  <si>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</si>
  <si>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</si>
  <si>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</si>
  <si>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</si>
  <si>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</si>
  <si>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</si>
  <si>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</si>
  <si>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</si>
  <si>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</si>
  <si>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</si>
  <si>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</si>
  <si>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</si>
  <si>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</si>
  <si>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</si>
  <si>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</si>
  <si>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</si>
  <si>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</si>
  <si>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</si>
  <si>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</si>
  <si>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</si>
  <si>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</si>
  <si>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</si>
  <si>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</si>
  <si>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</si>
  <si>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</si>
  <si>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</si>
  <si>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</si>
  <si>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</si>
  <si>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</si>
  <si>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</si>
  <si>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</si>
  <si>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</si>
  <si>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</si>
  <si>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</si>
  <si>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</si>
  <si>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</si>
  <si>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</si>
  <si>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</si>
  <si>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</si>
  <si>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</si>
  <si>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</si>
  <si>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</si>
  <si>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</si>
  <si>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</si>
  <si>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</si>
  <si>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</si>
  <si>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</si>
  <si>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</si>
  <si>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</si>
  <si>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</si>
  <si>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</si>
  <si>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</si>
  <si>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</si>
  <si>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</si>
  <si>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</si>
  <si>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</si>
  <si>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</si>
  <si>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</si>
  <si>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</si>
  <si>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</si>
  <si>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</si>
  <si>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</si>
  <si>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</si>
  <si>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</si>
  <si>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</si>
  <si>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</si>
  <si>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</si>
  <si>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</si>
  <si>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</si>
  <si>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</si>
  <si>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</si>
  <si>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</si>
  <si>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</si>
  <si>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</si>
  <si>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</si>
  <si>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</si>
  <si>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</si>
  <si>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</si>
  <si>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</si>
  <si>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</si>
  <si>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</si>
  <si>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</si>
  <si>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</si>
  <si>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</si>
  <si>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</si>
  <si>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</si>
  <si>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</si>
  <si>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</si>
  <si>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</si>
  <si>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</si>
  <si>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</si>
  <si>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</si>
  <si>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</si>
  <si>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</si>
  <si>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</si>
  <si>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</si>
  <si>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</si>
  <si>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</si>
  <si>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</si>
  <si>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</si>
  <si>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</si>
  <si>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</si>
  <si>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</si>
  <si>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</si>
  <si>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</si>
  <si>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</si>
  <si>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</si>
  <si>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</si>
  <si>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</si>
  <si>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</si>
  <si>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</si>
  <si>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</si>
  <si>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</si>
  <si>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</si>
  <si>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</si>
  <si>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</si>
  <si>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</si>
  <si>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</si>
  <si>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</si>
  <si>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</si>
  <si>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</si>
  <si>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</si>
  <si>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</si>
  <si>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</si>
  <si>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</si>
  <si>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</si>
  <si>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</si>
  <si>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</si>
  <si>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</si>
  <si>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</si>
  <si>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</si>
  <si>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</si>
  <si>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</si>
  <si>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</si>
  <si>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</si>
  <si>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</si>
  <si>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</si>
  <si>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</si>
  <si>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</si>
  <si>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</si>
  <si>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</si>
  <si>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</si>
  <si>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</si>
  <si>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</si>
  <si>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</si>
  <si>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</si>
  <si>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</si>
  <si>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</si>
  <si>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</si>
  <si>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</si>
  <si>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</si>
  <si>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</si>
  <si>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</si>
  <si>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</si>
  <si>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</si>
  <si>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</si>
  <si>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</si>
  <si>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</si>
  <si>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</si>
  <si>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</si>
  <si>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</si>
  <si>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</si>
  <si>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</si>
  <si>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</si>
  <si>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</si>
  <si>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</si>
  <si>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</si>
  <si>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</si>
  <si>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</si>
  <si>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</si>
  <si>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</si>
  <si>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</si>
  <si>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</si>
  <si>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</si>
  <si>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</si>
  <si>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</si>
  <si>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</si>
  <si>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</si>
  <si>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</si>
  <si>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</si>
  <si>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</si>
  <si>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</si>
  <si>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</si>
  <si>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</si>
  <si>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</si>
  <si>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</si>
  <si>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</si>
  <si>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</si>
  <si>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</si>
  <si>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</si>
  <si>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</si>
  <si>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</si>
  <si>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</si>
  <si>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</si>
  <si>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</si>
  <si>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</si>
  <si>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</si>
  <si>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</si>
  <si>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</si>
  <si>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</si>
  <si>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</si>
  <si>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</si>
  <si>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</si>
  <si>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</si>
  <si>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</si>
  <si>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</si>
  <si>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</si>
  <si>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</si>
  <si>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</si>
  <si>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</si>
  <si>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</si>
  <si>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</si>
  <si>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</si>
  <si>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</si>
  <si>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</si>
  <si>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</si>
  <si>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</si>
  <si>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</si>
  <si>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</si>
  <si>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</si>
  <si>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</si>
  <si>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</si>
  <si>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</si>
  <si>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</si>
  <si>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</si>
  <si>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</si>
  <si>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</si>
  <si>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</si>
  <si>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</si>
  <si>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</si>
  <si>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</si>
  <si>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</si>
  <si>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</si>
  <si>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</si>
  <si>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</si>
  <si>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</si>
  <si>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</si>
  <si>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</si>
  <si>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</si>
  <si>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</si>
  <si>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</si>
  <si>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</si>
  <si>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</si>
  <si>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</si>
  <si>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</si>
  <si>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</si>
  <si>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</si>
  <si>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</si>
  <si>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</si>
  <si>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</si>
  <si>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</si>
  <si>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</si>
  <si>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</si>
  <si>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</si>
  <si>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</si>
  <si>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</si>
  <si>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</si>
  <si>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</si>
  <si>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</si>
  <si>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</si>
  <si>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</si>
  <si>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</si>
  <si>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</si>
  <si>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</si>
  <si>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</si>
  <si>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</si>
  <si>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</si>
  <si>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</si>
  <si>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</si>
  <si>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</si>
  <si>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</si>
  <si>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</si>
  <si>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</si>
  <si>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</si>
  <si>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</si>
  <si>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</si>
  <si>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</si>
  <si>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</si>
  <si>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</si>
  <si>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</si>
  <si>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</si>
  <si>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</si>
  <si>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</si>
  <si>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</si>
  <si>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</si>
  <si>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</si>
  <si>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</si>
  <si>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</si>
  <si>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</si>
  <si>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</si>
  <si>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</si>
  <si>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</si>
  <si>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</si>
  <si>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</si>
  <si>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</si>
  <si>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</si>
  <si>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</si>
  <si>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</si>
  <si>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</si>
  <si>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</si>
  <si>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</si>
  <si>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</si>
  <si>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</si>
  <si>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</si>
  <si>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</si>
  <si>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</si>
  <si>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</si>
  <si>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</si>
  <si>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</si>
  <si>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</si>
  <si>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</si>
  <si>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</si>
  <si>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</si>
  <si>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</si>
  <si>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</si>
  <si>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</si>
  <si>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</si>
  <si>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</si>
  <si>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</si>
  <si>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</si>
  <si>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</si>
  <si>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</si>
  <si>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</si>
  <si>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</si>
  <si>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</si>
  <si>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</si>
  <si>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</si>
  <si>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</si>
  <si>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</si>
  <si>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</si>
  <si>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</si>
  <si>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</si>
  <si>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</si>
  <si>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</si>
  <si>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</si>
  <si>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</si>
  <si>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</si>
  <si>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</si>
  <si>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</si>
  <si>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</si>
  <si>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</si>
  <si>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</si>
  <si>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</si>
  <si>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</si>
  <si>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</si>
  <si>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</si>
  <si>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</si>
  <si>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</si>
  <si>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</si>
  <si>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</si>
  <si>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</si>
  <si>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</si>
  <si>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</si>
  <si>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</si>
  <si>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</si>
  <si>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</si>
  <si>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</si>
  <si>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</si>
  <si>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</si>
  <si>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</si>
  <si>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</si>
  <si>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</si>
  <si>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</si>
  <si>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</si>
  <si>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</si>
  <si>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</si>
  <si>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</si>
  <si>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</si>
  <si>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</si>
  <si>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</si>
  <si>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</si>
  <si>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</si>
  <si>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</si>
  <si>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</si>
  <si>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</si>
  <si>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</si>
  <si>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</si>
  <si>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</si>
  <si>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</si>
  <si>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</si>
  <si>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</si>
  <si>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</si>
  <si>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</si>
  <si>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</si>
  <si>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</si>
  <si>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</si>
  <si>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</si>
  <si>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</si>
  <si>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</si>
  <si>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</si>
  <si>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</si>
  <si>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</si>
  <si>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</si>
  <si>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</si>
  <si>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</si>
  <si>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</si>
  <si>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</si>
  <si>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</si>
  <si>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</si>
  <si>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</si>
  <si>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</si>
  <si>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</si>
  <si>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</si>
  <si>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</si>
  <si>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</si>
  <si>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</si>
  <si>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</si>
  <si>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</si>
  <si>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</si>
  <si>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</si>
  <si>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</si>
  <si>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</si>
  <si>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</si>
  <si>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</si>
  <si>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</si>
  <si>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</si>
  <si>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</si>
  <si>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</si>
  <si>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</si>
  <si>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</si>
  <si>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</si>
  <si>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</si>
  <si>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</si>
  <si>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</si>
  <si>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</si>
  <si>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</si>
  <si>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</si>
  <si>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</si>
  <si>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</si>
  <si>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</si>
  <si>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</si>
  <si>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</si>
  <si>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</si>
  <si>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</si>
  <si>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</si>
  <si>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</si>
  <si>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</si>
  <si>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</si>
  <si>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</si>
  <si>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</si>
  <si>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</si>
  <si>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</si>
  <si>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</si>
  <si>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</si>
  <si>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</si>
  <si>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</si>
  <si>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</si>
  <si>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</si>
  <si>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</si>
  <si>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</si>
  <si>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</si>
  <si>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</si>
  <si>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</si>
  <si>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</si>
  <si>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</si>
  <si>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</si>
  <si>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</si>
  <si>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</si>
  <si>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</si>
  <si>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</si>
  <si>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</si>
  <si>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</si>
  <si>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</si>
  <si>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</si>
  <si>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</si>
  <si>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</si>
  <si>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</si>
  <si>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</si>
  <si>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</si>
  <si>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</si>
  <si>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</si>
  <si>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</si>
  <si>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</si>
  <si>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</si>
  <si>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</si>
  <si>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</si>
  <si>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</si>
  <si>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</si>
  <si>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</si>
  <si>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</si>
  <si>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</si>
  <si>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</si>
  <si>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</si>
  <si>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</si>
  <si>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</si>
  <si>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</si>
  <si>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</si>
  <si>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</si>
  <si>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</si>
  <si>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</si>
  <si>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</si>
  <si>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</si>
  <si>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</si>
  <si>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</si>
  <si>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</si>
  <si>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</si>
  <si>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</si>
  <si>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</si>
  <si>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</si>
  <si>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</si>
  <si>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</si>
  <si>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</si>
  <si>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</si>
  <si>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</si>
  <si>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</si>
  <si>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</si>
  <si>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</si>
  <si>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</si>
  <si>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</si>
  <si>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</si>
  <si>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</si>
  <si>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</si>
  <si>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</si>
  <si>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</si>
  <si>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</si>
  <si>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</si>
  <si>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</si>
  <si>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</si>
  <si>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</si>
  <si>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</si>
  <si>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</si>
  <si>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</si>
  <si>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</si>
  <si>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</si>
  <si>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</si>
  <si>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</si>
  <si>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</si>
  <si>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</si>
  <si>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</si>
  <si>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</si>
  <si>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</si>
  <si>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</si>
  <si>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</si>
  <si>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</si>
  <si>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</si>
  <si>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</si>
  <si>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</si>
  <si>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</si>
  <si>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</si>
  <si>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</si>
  <si>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</si>
  <si>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</si>
  <si>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</si>
  <si>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</si>
  <si>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</si>
  <si>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</si>
  <si>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</si>
  <si>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</si>
  <si>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</si>
  <si>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</si>
  <si>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</si>
  <si>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</si>
  <si>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</si>
  <si>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</si>
  <si>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</si>
  <si>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</si>
  <si>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</si>
  <si>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</si>
  <si>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</si>
  <si>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</si>
  <si>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</si>
  <si>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</si>
  <si>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</si>
  <si>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</si>
  <si>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</si>
  <si>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</si>
  <si>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</si>
  <si>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</si>
  <si>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</si>
  <si>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</si>
  <si>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</si>
  <si>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</si>
  <si>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</si>
  <si>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</si>
  <si>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</si>
  <si>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</si>
  <si>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</si>
  <si>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</si>
  <si>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</si>
  <si>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</si>
  <si>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</si>
  <si>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</si>
  <si>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</si>
  <si>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</si>
  <si>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</si>
  <si>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</si>
  <si>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</si>
  <si>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</si>
  <si>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</si>
  <si>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</si>
  <si>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</si>
  <si>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</si>
  <si>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</si>
  <si>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</si>
  <si>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</si>
  <si>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</si>
  <si>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</si>
  <si>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</si>
  <si>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</si>
  <si>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</si>
  <si>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</si>
  <si>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</si>
  <si>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</si>
  <si>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</si>
  <si>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</si>
  <si>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</si>
  <si>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</si>
  <si>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</si>
  <si>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</si>
  <si>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</si>
  <si>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</si>
  <si>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</si>
  <si>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</si>
  <si>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</si>
  <si>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</si>
  <si>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</si>
  <si>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</si>
  <si>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</si>
  <si>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</si>
  <si>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</si>
  <si>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</si>
  <si>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</si>
  <si>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</si>
  <si>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</si>
  <si>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</si>
  <si>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</si>
  <si>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</si>
  <si>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</si>
  <si>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</si>
  <si>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</si>
  <si>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</si>
  <si>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</si>
  <si>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</si>
  <si>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</si>
  <si>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</si>
  <si>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</si>
  <si>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</si>
  <si>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</si>
  <si>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</si>
  <si>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</si>
  <si>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</si>
  <si>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</si>
  <si>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</si>
  <si>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</si>
  <si>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</si>
  <si>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</si>
  <si>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</si>
  <si>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</si>
  <si>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</si>
  <si>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</si>
  <si>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</si>
  <si>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</si>
  <si>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</si>
  <si>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</si>
  <si>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</si>
  <si>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</si>
  <si>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</si>
  <si>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</si>
  <si>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</si>
  <si>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</si>
  <si>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</si>
  <si>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</si>
  <si>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</si>
  <si>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</si>
  <si>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</si>
  <si>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</si>
  <si>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</si>
  <si>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</si>
  <si>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</si>
  <si>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</si>
  <si>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</si>
  <si>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</si>
  <si>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</si>
  <si>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</si>
  <si>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</si>
  <si>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</si>
  <si>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</si>
  <si>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</si>
  <si>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</si>
  <si>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</si>
  <si>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</si>
  <si>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</si>
  <si>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</si>
  <si>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</si>
  <si>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</si>
  <si>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</si>
  <si>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</si>
  <si>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</si>
  <si>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</si>
  <si>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</si>
  <si>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</si>
  <si>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</si>
  <si>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</si>
  <si>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</si>
  <si>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</si>
  <si>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</si>
  <si>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</si>
  <si>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</si>
  <si>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</si>
  <si>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</si>
  <si>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</si>
  <si>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</si>
  <si>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</si>
  <si>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</si>
  <si>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</si>
  <si>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</si>
  <si>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</si>
  <si>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</si>
  <si>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</si>
  <si>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</si>
  <si>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</si>
  <si>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</si>
  <si>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</si>
  <si>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</si>
  <si>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</si>
  <si>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</si>
  <si>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</si>
  <si>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</si>
  <si>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</si>
  <si>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</si>
  <si>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</si>
  <si>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</si>
  <si>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</si>
  <si>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</si>
  <si>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</si>
  <si>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</si>
  <si>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</si>
  <si>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</si>
  <si>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</si>
  <si>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</si>
  <si>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</si>
  <si>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</si>
  <si>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</si>
  <si>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</si>
  <si>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</si>
  <si>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</si>
  <si>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</si>
  <si>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</si>
  <si>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</si>
  <si>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</si>
  <si>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</si>
  <si>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</si>
  <si>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</si>
  <si>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</si>
  <si>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</si>
  <si>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</si>
  <si>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</si>
  <si>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</si>
  <si>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</si>
  <si>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</si>
  <si>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</si>
  <si>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</si>
  <si>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</si>
  <si>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</si>
  <si>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</si>
  <si>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</si>
  <si>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</si>
  <si>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</si>
  <si>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</si>
  <si>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</si>
  <si>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</si>
  <si>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</si>
  <si>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</si>
  <si>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</si>
  <si>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</si>
  <si>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</si>
  <si>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</si>
  <si>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</si>
  <si>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</si>
  <si>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</si>
  <si>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</si>
  <si>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</si>
  <si>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</si>
  <si>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</si>
  <si>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</si>
  <si>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</si>
  <si>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</si>
  <si>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</si>
  <si>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</si>
  <si>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</si>
  <si>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</si>
  <si>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</si>
  <si>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</si>
  <si>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</si>
  <si>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</si>
  <si>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</si>
  <si>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</si>
  <si>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</si>
  <si>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</si>
  <si>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</si>
  <si>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</si>
  <si>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</si>
  <si>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</si>
  <si>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</si>
  <si>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</si>
  <si>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</si>
  <si>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</si>
  <si>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</si>
  <si>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</si>
  <si>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</si>
  <si>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</si>
  <si>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</si>
  <si>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</si>
  <si>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</si>
  <si>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</si>
  <si>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</si>
  <si>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</si>
  <si>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</si>
  <si>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</si>
  <si>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</si>
  <si>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</si>
  <si>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</si>
  <si>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</si>
  <si>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</si>
  <si>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</si>
  <si>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</si>
  <si>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</si>
  <si>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</si>
  <si>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</si>
  <si>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</si>
  <si>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</si>
  <si>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</si>
  <si>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</si>
  <si>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</si>
  <si>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</si>
  <si>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</si>
  <si>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</si>
  <si>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</si>
  <si>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</si>
  <si>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</si>
  <si>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</si>
  <si>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</si>
  <si>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</si>
  <si>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</si>
  <si>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</si>
  <si>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</si>
  <si>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</si>
  <si>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</si>
  <si>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</si>
  <si>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</si>
  <si>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</si>
  <si>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</si>
  <si>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</si>
  <si>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</si>
  <si>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</si>
  <si>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</si>
  <si>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</si>
  <si>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</si>
  <si>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</si>
  <si>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</si>
  <si>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</si>
  <si>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</si>
  <si>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</si>
  <si>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</si>
  <si>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</si>
  <si>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</si>
  <si>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</si>
  <si>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</si>
  <si>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</si>
  <si>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</si>
  <si>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</si>
  <si>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</si>
  <si>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</si>
  <si>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</si>
  <si>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</si>
  <si>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</si>
  <si>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</si>
  <si>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</si>
  <si>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</si>
  <si>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</si>
  <si>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</si>
  <si>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</si>
  <si>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</si>
  <si>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</si>
  <si>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</si>
  <si>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</si>
  <si>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</si>
  <si>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</si>
  <si>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</si>
  <si>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</si>
  <si>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</si>
  <si>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</si>
  <si>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</si>
  <si>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</si>
  <si>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</si>
  <si>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</si>
  <si>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</si>
  <si>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</si>
  <si>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</si>
  <si>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</si>
  <si>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</si>
  <si>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</si>
  <si>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</si>
  <si>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</si>
  <si>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</si>
  <si>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</si>
  <si>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</si>
  <si>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</si>
  <si>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</si>
  <si>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</si>
  <si>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</si>
  <si>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</si>
  <si>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</si>
  <si>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</si>
  <si>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</si>
  <si>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</si>
  <si>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</si>
  <si>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</si>
  <si>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</si>
  <si>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</si>
  <si>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</si>
  <si>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</si>
  <si>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</si>
  <si>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</si>
  <si>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</si>
  <si>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</si>
  <si>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</si>
  <si>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</si>
  <si>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</si>
  <si>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</si>
  <si>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</si>
  <si>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</si>
  <si>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</si>
  <si>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</si>
  <si>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</si>
  <si>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</si>
  <si>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</si>
  <si>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</si>
  <si>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</si>
  <si>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</si>
  <si>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</si>
  <si>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</si>
  <si>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</si>
  <si>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</si>
  <si>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</si>
  <si>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</si>
  <si>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</si>
  <si>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</si>
  <si>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</si>
  <si>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</si>
  <si>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</si>
  <si>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</si>
  <si>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</si>
  <si>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</si>
  <si>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</si>
  <si>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</si>
  <si>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</si>
  <si>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</si>
  <si>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</si>
  <si>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</si>
  <si>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</si>
  <si>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</si>
  <si>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</si>
  <si>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</si>
  <si>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</si>
  <si>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</si>
  <si>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</si>
  <si>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</si>
  <si>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</si>
  <si>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</si>
  <si>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</si>
  <si>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</si>
  <si>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</si>
  <si>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</si>
  <si>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</si>
  <si>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</si>
  <si>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</si>
  <si>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</si>
  <si>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</si>
  <si>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</si>
  <si>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</si>
  <si>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</si>
  <si>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</si>
  <si>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</si>
  <si>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</si>
  <si>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</si>
  <si>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</si>
  <si>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</si>
  <si>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</si>
  <si>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</si>
  <si>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</si>
  <si>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</si>
  <si>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</si>
  <si>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</si>
  <si>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</si>
  <si>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</si>
  <si>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</si>
  <si>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</si>
  <si>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</si>
  <si>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</si>
  <si>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</si>
  <si>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</si>
  <si>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</si>
  <si>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</si>
  <si>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</si>
  <si>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</si>
  <si>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</si>
  <si>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</si>
  <si>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</si>
  <si>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</si>
  <si>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</si>
  <si>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</si>
  <si>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</si>
  <si>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</si>
  <si>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</si>
  <si>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</si>
  <si>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</si>
  <si>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</si>
  <si>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</si>
  <si>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</si>
  <si>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</si>
  <si>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</si>
  <si>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</si>
  <si>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</si>
  <si>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</si>
  <si>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</si>
  <si>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</si>
  <si>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</si>
  <si>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</si>
  <si>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</si>
  <si>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</si>
  <si>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</si>
  <si>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</si>
  <si>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</si>
  <si>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</si>
  <si>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</si>
  <si>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</si>
  <si>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</si>
  <si>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</si>
  <si>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</si>
  <si>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</si>
  <si>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</si>
  <si>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</si>
  <si>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</si>
  <si>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</si>
  <si>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</si>
  <si>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</si>
  <si>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</si>
  <si>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</si>
  <si>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</si>
  <si>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</si>
  <si>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</si>
  <si>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</si>
  <si>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</si>
  <si>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</si>
  <si>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</si>
  <si>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</si>
  <si>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</si>
  <si>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</si>
  <si>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</si>
  <si>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</si>
  <si>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</si>
  <si>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</si>
  <si>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</si>
  <si>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</si>
  <si>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</si>
  <si>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</si>
  <si>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</si>
  <si>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</si>
  <si>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</si>
  <si>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</si>
  <si>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</si>
  <si>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</si>
  <si>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</si>
  <si>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</si>
  <si>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</si>
  <si>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</si>
  <si>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</si>
  <si>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</si>
  <si>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</si>
  <si>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</si>
  <si>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</si>
  <si>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</si>
  <si>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</si>
  <si>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</si>
  <si>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</si>
  <si>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</si>
  <si>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</si>
  <si>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</si>
  <si>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</si>
  <si>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</si>
  <si>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</si>
  <si>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</si>
  <si>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</si>
  <si>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</si>
  <si>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</si>
  <si>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</si>
  <si>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</si>
  <si>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</si>
  <si>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</si>
  <si>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</si>
  <si>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</si>
  <si>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</si>
  <si>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</si>
  <si>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</si>
  <si>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</si>
  <si>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</si>
  <si>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</si>
  <si>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</si>
  <si>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</si>
  <si>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</si>
  <si>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</si>
  <si>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</si>
  <si>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</si>
  <si>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</si>
  <si>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</si>
  <si>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</si>
  <si>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</si>
  <si>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</si>
  <si>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</si>
  <si>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</si>
  <si>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</si>
  <si>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</si>
  <si>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</si>
  <si>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</si>
  <si>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</si>
  <si>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</si>
  <si>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</si>
  <si>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</si>
  <si>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</si>
  <si>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</si>
  <si>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</si>
  <si>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</si>
  <si>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</si>
  <si>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</si>
  <si>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</si>
  <si>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</si>
  <si>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</si>
  <si>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</si>
  <si>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</si>
  <si>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</si>
  <si>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</si>
  <si>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</si>
  <si>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</si>
  <si>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</si>
  <si>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</si>
  <si>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</si>
  <si>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</si>
  <si>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</si>
  <si>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</si>
  <si>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</si>
  <si>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</si>
  <si>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</si>
  <si>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</si>
  <si>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</si>
  <si>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</si>
  <si>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</si>
  <si>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</si>
  <si>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</si>
  <si>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</si>
  <si>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</si>
  <si>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</si>
  <si>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</si>
  <si>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</si>
  <si>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</si>
  <si>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</si>
  <si>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</si>
  <si>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</si>
  <si>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</si>
  <si>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</si>
  <si>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</si>
  <si>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</si>
  <si>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</si>
  <si>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</si>
  <si>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</si>
  <si>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</si>
  <si>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</si>
  <si>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</si>
  <si>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</si>
  <si>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</si>
  <si>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</si>
  <si>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</si>
  <si>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</si>
  <si>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</si>
  <si>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</si>
  <si>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</si>
  <si>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</si>
  <si>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</si>
  <si>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</si>
  <si>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</si>
  <si>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</si>
  <si>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</si>
  <si>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</si>
  <si>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</si>
  <si>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</si>
  <si>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</si>
  <si>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</si>
  <si>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</si>
  <si>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</si>
  <si>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</si>
  <si>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</si>
  <si>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</si>
  <si>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</si>
  <si>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</si>
  <si>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</si>
  <si>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</si>
  <si>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</si>
  <si>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</si>
  <si>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</si>
  <si>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</si>
  <si>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</si>
  <si>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</si>
  <si>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</si>
  <si>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</si>
  <si>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</si>
  <si>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</si>
  <si>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</si>
  <si>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</si>
  <si>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</si>
  <si>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</si>
  <si>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</si>
  <si>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</si>
  <si>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</si>
  <si>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</si>
  <si>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</si>
  <si>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</si>
  <si>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</si>
  <si>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</si>
  <si>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</si>
  <si>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</si>
  <si>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</si>
  <si>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</si>
  <si>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</si>
  <si>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</si>
  <si>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</si>
  <si>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</si>
  <si>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</si>
  <si>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</si>
  <si>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</si>
  <si>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</si>
  <si>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</si>
  <si>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</si>
  <si>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</si>
  <si>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</si>
  <si>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</si>
  <si>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</si>
  <si>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</si>
  <si>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</si>
  <si>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</si>
  <si>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</si>
  <si>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</si>
  <si>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</si>
  <si>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</si>
  <si>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</si>
  <si>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</si>
  <si>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</si>
  <si>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</si>
  <si>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</si>
  <si>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</si>
  <si>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</si>
  <si>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</si>
  <si>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</si>
  <si>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</si>
  <si>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</si>
  <si>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</si>
  <si>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</si>
  <si>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</si>
  <si>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</si>
  <si>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</si>
  <si>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</si>
  <si>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</si>
  <si>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</si>
  <si>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</si>
  <si>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</si>
  <si>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</si>
  <si>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</si>
  <si>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</si>
  <si>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</si>
  <si>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</si>
  <si>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</si>
  <si>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</si>
  <si>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</si>
  <si>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</si>
  <si>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</si>
  <si>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</si>
  <si>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</si>
  <si>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</si>
  <si>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</si>
  <si>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</si>
  <si>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</si>
  <si>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</si>
  <si>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</si>
  <si>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</si>
  <si>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</si>
  <si>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</si>
  <si>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</si>
  <si>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</si>
  <si>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</si>
  <si>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</si>
  <si>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</si>
  <si>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</si>
  <si>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</si>
  <si>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</si>
  <si>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</si>
  <si>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</si>
  <si>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</si>
  <si>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</si>
  <si>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</si>
  <si>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</si>
  <si>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</si>
  <si>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</si>
  <si>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</si>
  <si>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</si>
  <si>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</si>
  <si>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</si>
  <si>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</si>
  <si>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</si>
  <si>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</si>
  <si>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</si>
  <si>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</si>
  <si>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</si>
  <si>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</si>
  <si>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</si>
  <si>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</si>
  <si>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</si>
  <si>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</si>
  <si>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</si>
  <si>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</si>
  <si>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</si>
  <si>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</si>
  <si>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</si>
  <si>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</si>
  <si>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</si>
  <si>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</si>
  <si>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</si>
  <si>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</si>
  <si>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</si>
  <si>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</si>
  <si>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</si>
  <si>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</si>
  <si>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</si>
  <si>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</si>
  <si>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</si>
  <si>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</si>
  <si>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</si>
  <si>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</si>
  <si>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</si>
  <si>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</si>
  <si>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</si>
  <si>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</si>
  <si>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</si>
  <si>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</si>
  <si>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</si>
  <si>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</si>
  <si>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</si>
  <si>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</si>
  <si>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</si>
  <si>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</si>
  <si>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</si>
  <si>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</si>
  <si>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</si>
  <si>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</si>
  <si>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</si>
  <si>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</si>
  <si>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</si>
  <si>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</si>
  <si>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</si>
  <si>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</si>
  <si>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</si>
  <si>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</si>
  <si>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</si>
  <si>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</si>
  <si>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</si>
  <si>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</si>
  <si>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</si>
  <si>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</si>
  <si>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</si>
  <si>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</si>
  <si>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</si>
  <si>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</si>
  <si>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</si>
  <si>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</si>
  <si>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</si>
  <si>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</si>
  <si>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</si>
  <si>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</si>
  <si>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</si>
  <si>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</si>
  <si>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</si>
  <si>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</si>
  <si>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</si>
  <si>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</si>
  <si>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</si>
  <si>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</si>
  <si>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</si>
  <si>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</si>
  <si>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</si>
  <si>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</si>
  <si>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</si>
  <si>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</si>
  <si>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</si>
  <si>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</si>
  <si>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</si>
  <si>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</si>
  <si>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</si>
  <si>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</si>
  <si>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</si>
  <si>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</si>
  <si>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</si>
  <si>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</si>
  <si>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</si>
  <si>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</si>
  <si>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</si>
  <si>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</si>
  <si>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</si>
  <si>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</si>
  <si>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</si>
  <si>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</si>
  <si>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</si>
  <si>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</si>
  <si>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</si>
  <si>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</si>
  <si>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</si>
  <si>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</si>
  <si>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</si>
  <si>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</si>
  <si>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</si>
  <si>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</si>
  <si>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</si>
  <si>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</si>
  <si>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</si>
  <si>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</si>
  <si>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</si>
  <si>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</si>
  <si>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</si>
  <si>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</si>
  <si>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</si>
  <si>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</si>
  <si>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</si>
  <si>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</si>
  <si>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</si>
  <si>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</si>
  <si>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</si>
  <si>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</si>
  <si>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</si>
  <si>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</si>
  <si>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</si>
  <si>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</si>
  <si>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</si>
  <si>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</si>
  <si>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</si>
  <si>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</si>
  <si>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</si>
  <si>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</si>
  <si>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</si>
  <si>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</si>
  <si>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</si>
  <si>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</si>
  <si>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</si>
  <si>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</si>
  <si>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</si>
  <si>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</si>
  <si>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</si>
  <si>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</si>
  <si>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</si>
  <si>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</si>
  <si>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</si>
  <si>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</si>
  <si>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</si>
  <si>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</si>
  <si>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</si>
  <si>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</si>
  <si>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</si>
  <si>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</si>
  <si>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</si>
  <si>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</si>
  <si>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</si>
  <si>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</si>
  <si>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</si>
  <si>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</si>
  <si>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</si>
  <si>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</si>
  <si>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</si>
  <si>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</si>
  <si>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</si>
  <si>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</si>
  <si>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</si>
  <si>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</si>
  <si>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</si>
  <si>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</si>
  <si>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</si>
  <si>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</si>
  <si>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</si>
  <si>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</si>
  <si>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</si>
  <si>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</si>
  <si>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</si>
  <si>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</si>
  <si>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</si>
  <si>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</si>
  <si>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</si>
  <si>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</si>
  <si>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</si>
  <si>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</si>
  <si>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</si>
  <si>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</si>
  <si>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</si>
  <si>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</si>
  <si>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</si>
  <si>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</si>
  <si>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</si>
  <si>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</si>
  <si>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</si>
  <si>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</si>
  <si>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</si>
  <si>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</si>
  <si>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</si>
  <si>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</si>
  <si>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</si>
  <si>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</si>
  <si>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</si>
  <si>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</si>
  <si>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</si>
  <si>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</si>
  <si>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</si>
  <si>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</si>
  <si>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</si>
  <si>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</si>
  <si>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</si>
  <si>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</si>
  <si>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</si>
  <si>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</si>
  <si>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</si>
  <si>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</si>
  <si>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</si>
  <si>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</si>
  <si>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</si>
  <si>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</si>
  <si>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</si>
  <si>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</si>
  <si>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</si>
  <si>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</si>
  <si>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</si>
  <si>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</si>
  <si>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</si>
  <si>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</si>
  <si>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</si>
  <si>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</si>
  <si>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</si>
  <si>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</si>
  <si>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</si>
  <si>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</si>
  <si>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</si>
  <si>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</si>
  <si>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</si>
  <si>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</si>
  <si>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</si>
  <si>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</si>
  <si>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</si>
  <si>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</si>
  <si>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</si>
  <si>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</si>
  <si>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</si>
  <si>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</si>
  <si>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</si>
  <si>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</si>
  <si>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</si>
  <si>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</si>
  <si>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</si>
  <si>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</si>
  <si>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</si>
  <si>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</si>
  <si>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</si>
  <si>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</si>
  <si>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</si>
  <si>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</si>
  <si>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</si>
  <si>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</si>
  <si>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</si>
  <si>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</si>
  <si>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</si>
  <si>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</si>
  <si>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</si>
  <si>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</si>
  <si>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</si>
  <si>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</si>
  <si>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</si>
  <si>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</si>
  <si>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</si>
  <si>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</si>
  <si>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</si>
  <si>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</si>
  <si>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</si>
  <si>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</si>
  <si>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</si>
  <si>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</si>
  <si>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</si>
  <si>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</si>
  <si>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</si>
  <si>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</si>
  <si>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</si>
  <si>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</si>
  <si>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</si>
  <si>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</si>
  <si>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</si>
  <si>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</si>
  <si>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</si>
  <si>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</si>
  <si>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</si>
  <si>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</si>
  <si>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</si>
  <si>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</si>
  <si>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</si>
  <si>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</si>
  <si>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</si>
  <si>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</si>
  <si>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</si>
  <si>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</si>
  <si>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</si>
  <si>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</si>
  <si>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</si>
  <si>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</si>
  <si>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</si>
  <si>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</si>
  <si>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</si>
  <si>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</si>
  <si>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</si>
  <si>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</si>
  <si>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</si>
  <si>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</si>
  <si>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</si>
  <si>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</si>
  <si>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</si>
  <si>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</si>
  <si>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</si>
  <si>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</si>
  <si>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</si>
  <si>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</si>
  <si>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</si>
  <si>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</si>
  <si>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</si>
  <si>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</si>
  <si>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</si>
  <si>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</si>
  <si>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</si>
  <si>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</si>
  <si>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</si>
  <si>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</si>
  <si>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</si>
  <si>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</si>
  <si>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</si>
  <si>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</si>
  <si>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</si>
  <si>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</si>
  <si>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</si>
  <si>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</si>
  <si>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</si>
  <si>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</si>
  <si>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</si>
  <si>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</si>
  <si>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</si>
  <si>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</si>
  <si>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</si>
  <si>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</si>
  <si>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</si>
  <si>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</si>
  <si>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</si>
  <si>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</si>
  <si>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</si>
  <si>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</si>
  <si>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</si>
  <si>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</si>
  <si>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</si>
  <si>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</si>
  <si>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</si>
  <si>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</si>
  <si>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</si>
  <si>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</si>
  <si>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</si>
  <si>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</si>
  <si>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</si>
  <si>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</si>
  <si>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</si>
  <si>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</si>
  <si>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</si>
  <si>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</si>
  <si>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</si>
  <si>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</si>
  <si>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</si>
  <si>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</si>
  <si>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</si>
  <si>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</si>
  <si>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</si>
  <si>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</si>
  <si>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</si>
  <si>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</si>
  <si>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</si>
  <si>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</si>
  <si>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</si>
  <si>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</si>
  <si>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</si>
  <si>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</si>
  <si>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</si>
  <si>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</si>
  <si>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</si>
  <si>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</si>
  <si>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</si>
  <si>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</si>
  <si>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</si>
  <si>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</si>
  <si>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</si>
  <si>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</si>
  <si>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</si>
  <si>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</si>
  <si>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</si>
  <si>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</si>
  <si>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</si>
  <si>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</si>
  <si>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</si>
  <si>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</si>
  <si>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</si>
  <si>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</si>
  <si>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</si>
  <si>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</si>
  <si>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</si>
  <si>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</si>
  <si>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</si>
  <si>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</si>
  <si>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</si>
  <si>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</si>
  <si>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</si>
  <si>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</si>
  <si>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</si>
  <si>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</si>
  <si>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</si>
  <si>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</si>
  <si>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</si>
  <si>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</si>
  <si>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</si>
  <si>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</si>
  <si>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</si>
  <si>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</si>
  <si>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</si>
  <si>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</si>
  <si>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</si>
  <si>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</si>
  <si>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</si>
  <si>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</si>
  <si>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</si>
  <si>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</si>
  <si>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</si>
  <si>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</si>
  <si>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</si>
  <si>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</si>
  <si>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</si>
  <si>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</si>
  <si>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</si>
  <si>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</si>
  <si>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</si>
  <si>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</si>
  <si>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</si>
  <si>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</si>
  <si>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</si>
  <si>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</si>
  <si>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</si>
  <si>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</si>
  <si>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</si>
  <si>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</si>
  <si>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</si>
  <si>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</si>
  <si>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</si>
  <si>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</si>
  <si>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</si>
  <si>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</si>
  <si>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</si>
  <si>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</si>
  <si>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</si>
  <si>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</si>
  <si>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</si>
  <si>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</si>
  <si>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</si>
  <si>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</si>
  <si>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</si>
  <si>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</si>
  <si>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</si>
  <si>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</si>
  <si>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</si>
  <si>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</si>
  <si>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</si>
  <si>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</si>
  <si>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</si>
  <si>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</si>
  <si>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</si>
  <si>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</si>
  <si>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</si>
  <si>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</si>
  <si>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</si>
  <si>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</si>
  <si>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</si>
  <si>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</si>
  <si>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</si>
  <si>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</si>
  <si>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</si>
  <si>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</si>
  <si>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</si>
  <si>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</si>
  <si>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</si>
  <si>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</si>
  <si>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</si>
  <si>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</si>
  <si>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</si>
  <si>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</si>
  <si>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</si>
  <si>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</si>
  <si>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</si>
  <si>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</si>
  <si>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</si>
  <si>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</si>
  <si>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</si>
  <si>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</si>
  <si>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</si>
  <si>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</si>
  <si>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</si>
  <si>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</si>
  <si>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</si>
  <si>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</si>
  <si>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</si>
  <si>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</si>
  <si>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</si>
  <si>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</si>
  <si>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</si>
  <si>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</si>
  <si>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</si>
  <si>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</si>
  <si>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</si>
  <si>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</si>
  <si>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</si>
  <si>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</si>
  <si>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</si>
  <si>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</si>
  <si>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</si>
  <si>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</si>
  <si>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</si>
  <si>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</si>
  <si>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</si>
  <si>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</si>
  <si>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</si>
  <si>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</si>
  <si>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</si>
  <si>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</si>
  <si>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</si>
  <si>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</si>
  <si>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</si>
  <si>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</si>
  <si>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</si>
  <si>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</si>
  <si>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</si>
  <si>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</si>
  <si>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</si>
  <si>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</si>
  <si>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</si>
  <si>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</si>
  <si>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</si>
  <si>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</si>
  <si>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</si>
  <si>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</si>
  <si>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</si>
  <si>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</si>
  <si>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</si>
  <si>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</si>
  <si>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</si>
  <si>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</si>
  <si>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</si>
  <si>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</si>
  <si>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</si>
  <si>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</si>
  <si>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</si>
  <si>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</si>
  <si>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</si>
  <si>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</si>
  <si>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</si>
  <si>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</si>
  <si>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</si>
  <si>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</si>
  <si>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</si>
  <si>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</si>
  <si>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</si>
  <si>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</si>
  <si>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</si>
  <si>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</si>
  <si>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</si>
  <si>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</si>
  <si>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</si>
  <si>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</si>
  <si>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</si>
  <si>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</si>
  <si>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</si>
  <si>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</si>
  <si>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</si>
  <si>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</si>
  <si>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</si>
  <si>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</si>
  <si>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</si>
  <si>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</si>
  <si>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</si>
  <si>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</si>
  <si>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</si>
  <si>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</si>
  <si>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</si>
  <si>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</si>
  <si>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</si>
  <si>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</si>
  <si>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</si>
  <si>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</si>
  <si>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</si>
  <si>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</si>
  <si>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</si>
  <si>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</si>
  <si>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</si>
  <si>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</si>
  <si>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</si>
  <si>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</si>
  <si>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</si>
  <si>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</si>
  <si>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</si>
  <si>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</si>
  <si>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</si>
  <si>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</si>
  <si>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</si>
  <si>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</si>
  <si>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</si>
  <si>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</si>
  <si>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</si>
  <si>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</si>
  <si>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</si>
  <si>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</si>
  <si>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</si>
  <si>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</si>
  <si>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</si>
  <si>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</si>
  <si>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</si>
  <si>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</si>
  <si>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</si>
  <si>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</si>
  <si>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</si>
  <si>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</si>
  <si>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</si>
  <si>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</si>
  <si>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</si>
  <si>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</si>
  <si>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</si>
  <si>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</si>
  <si>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</si>
  <si>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</si>
  <si>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</si>
  <si>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</si>
  <si>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</si>
  <si>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</si>
  <si>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</si>
  <si>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</si>
  <si>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</si>
  <si>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</si>
  <si>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</si>
  <si>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</si>
  <si>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</si>
  <si>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</si>
  <si>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</si>
  <si>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</si>
  <si>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</si>
  <si>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</si>
  <si>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</si>
  <si>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</si>
  <si>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</si>
  <si>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</si>
  <si>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</si>
  <si>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</si>
  <si>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</si>
  <si>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</si>
  <si>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</si>
  <si>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</si>
  <si>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</si>
  <si>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</si>
  <si>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</si>
  <si>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</si>
  <si>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</si>
  <si>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</si>
  <si>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</si>
  <si>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</si>
  <si>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</si>
  <si>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</si>
  <si>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</si>
  <si>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</si>
  <si>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</si>
  <si>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</si>
  <si>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</si>
  <si>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</si>
  <si>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</si>
  <si>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</si>
  <si>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</si>
  <si>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</si>
  <si>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</si>
  <si>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</si>
  <si>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</si>
  <si>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</si>
  <si>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</si>
  <si>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</si>
  <si>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</si>
  <si>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</si>
  <si>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</si>
  <si>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</si>
  <si>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</si>
  <si>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</si>
  <si>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</si>
  <si>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</si>
  <si>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</si>
  <si>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</si>
  <si>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</si>
  <si>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</si>
  <si>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</si>
  <si>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</si>
  <si>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</si>
  <si>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</si>
  <si>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</si>
  <si>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</si>
  <si>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</si>
  <si>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</si>
  <si>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</si>
  <si>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</si>
  <si>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</si>
  <si>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</si>
  <si>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</si>
  <si>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</si>
  <si>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</si>
  <si>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</si>
  <si>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</si>
  <si>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</si>
  <si>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</si>
  <si>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</si>
  <si>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</si>
  <si>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</si>
  <si>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</si>
  <si>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</si>
  <si>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</si>
  <si>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</si>
  <si>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</si>
  <si>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</si>
  <si>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</si>
  <si>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</si>
  <si>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</si>
  <si>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</si>
  <si>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</si>
  <si>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</si>
  <si>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</si>
  <si>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</si>
  <si>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</si>
  <si>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</si>
  <si>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</si>
  <si>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</si>
  <si>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</si>
  <si>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</si>
  <si>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</si>
  <si>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</si>
  <si>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</si>
  <si>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</si>
  <si>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</si>
  <si>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</si>
  <si>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</si>
  <si>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</si>
  <si>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</si>
  <si>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</si>
  <si>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</si>
  <si>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</si>
  <si>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</si>
  <si>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</si>
  <si>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</si>
  <si>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</si>
  <si>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</si>
  <si>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</si>
  <si>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</si>
  <si>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</si>
  <si>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</si>
  <si>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</si>
  <si>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</si>
  <si>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</si>
  <si>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</si>
  <si>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</si>
  <si>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</si>
  <si>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</si>
  <si>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</si>
  <si>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</si>
  <si>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</si>
  <si>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</si>
  <si>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</si>
  <si>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</si>
  <si>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</si>
  <si>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</si>
  <si>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</si>
  <si>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</si>
  <si>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</si>
  <si>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</si>
  <si>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</si>
  <si>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</si>
  <si>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</si>
  <si>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</si>
  <si>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</si>
  <si>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</si>
  <si>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</si>
  <si>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</si>
  <si>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</si>
  <si>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</si>
  <si>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</si>
  <si>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</si>
  <si>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</si>
  <si>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</si>
  <si>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</si>
  <si>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</si>
  <si>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</si>
  <si>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</si>
  <si>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</si>
  <si>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</si>
  <si>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</si>
  <si>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</si>
  <si>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</si>
  <si>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</si>
  <si>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</si>
  <si>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</si>
  <si>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</si>
  <si>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</si>
  <si>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</si>
  <si>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</si>
  <si>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</si>
  <si>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</si>
  <si>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</si>
  <si>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</si>
  <si>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</si>
  <si>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</si>
  <si>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</si>
  <si>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</si>
  <si>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</si>
  <si>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</si>
  <si>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</si>
  <si>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</si>
  <si>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</si>
  <si>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</si>
  <si>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</si>
  <si>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</si>
  <si>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</si>
  <si>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</si>
  <si>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</si>
  <si>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</si>
  <si>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</si>
  <si>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</si>
  <si>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</si>
  <si>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</si>
  <si>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</si>
  <si>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</si>
  <si>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</si>
  <si>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</si>
  <si>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</si>
  <si>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</si>
  <si>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</si>
  <si>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</si>
  <si>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</si>
  <si>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</si>
  <si>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</si>
  <si>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</si>
  <si>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</si>
  <si>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</si>
  <si>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</si>
  <si>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</si>
  <si>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</si>
  <si>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</si>
  <si>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</si>
  <si>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</si>
  <si>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</si>
  <si>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</si>
  <si>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</si>
  <si>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</si>
  <si>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</si>
  <si>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</si>
  <si>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</si>
  <si>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</si>
  <si>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</si>
  <si>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</si>
  <si>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</si>
  <si>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</si>
  <si>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</si>
  <si>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</si>
  <si>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</si>
  <si>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</si>
  <si>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</si>
  <si>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</si>
  <si>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</si>
  <si>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</si>
  <si>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</si>
  <si>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</si>
  <si>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</si>
  <si>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</si>
  <si>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</si>
  <si>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</si>
  <si>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</si>
  <si>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</si>
  <si>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</si>
  <si>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</si>
  <si>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</si>
  <si>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</si>
  <si>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</si>
  <si>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</si>
  <si>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</si>
  <si>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</si>
  <si>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</si>
  <si>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</si>
  <si>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</si>
  <si>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</si>
  <si>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</si>
  <si>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</si>
  <si>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</si>
  <si>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</si>
  <si>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</si>
  <si>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</si>
  <si>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</si>
  <si>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</si>
  <si>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</si>
  <si>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</si>
  <si>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</si>
  <si>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</si>
  <si>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</si>
  <si>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</si>
  <si>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</si>
  <si>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</si>
  <si>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</si>
  <si>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</si>
  <si>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</si>
  <si>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</si>
  <si>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</si>
  <si>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</si>
  <si>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</si>
  <si>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</si>
  <si>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</si>
  <si>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</si>
  <si>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</si>
  <si>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</si>
  <si>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</si>
  <si>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</si>
  <si>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</si>
  <si>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</si>
  <si>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</si>
  <si>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</si>
  <si>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</si>
  <si>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</si>
  <si>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</si>
  <si>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</si>
  <si>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</si>
  <si>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</si>
  <si>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</si>
  <si>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</si>
  <si>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</si>
  <si>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</si>
  <si>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</si>
  <si>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</si>
  <si>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</si>
  <si>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</si>
  <si>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</si>
  <si>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</si>
  <si>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</si>
  <si>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</si>
  <si>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</si>
  <si>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</si>
  <si>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</si>
  <si>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</si>
  <si>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</si>
  <si>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</si>
  <si>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</si>
  <si>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</si>
  <si>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</si>
  <si>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</si>
  <si>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</si>
  <si>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</si>
  <si>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</si>
  <si>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</si>
  <si>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</si>
  <si>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</si>
  <si>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</si>
  <si>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</si>
  <si>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</si>
  <si>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</si>
  <si>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</si>
  <si>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</si>
  <si>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</si>
  <si>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</si>
  <si>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</si>
  <si>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</si>
  <si>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</si>
  <si>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</si>
  <si>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</si>
  <si>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</si>
  <si>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</si>
  <si>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</si>
  <si>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</si>
  <si>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</si>
  <si>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</si>
  <si>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</si>
  <si>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</si>
  <si>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</si>
  <si>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</si>
  <si>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</si>
  <si>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</si>
  <si>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</si>
  <si>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</si>
  <si>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</si>
  <si>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</si>
  <si>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</si>
  <si>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</si>
  <si>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</si>
  <si>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</si>
  <si>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</si>
  <si>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</si>
  <si>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</si>
  <si>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</si>
  <si>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</si>
  <si>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</si>
  <si>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</si>
  <si>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</si>
  <si>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</si>
  <si>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</si>
  <si>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</si>
  <si>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</si>
  <si>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</si>
  <si>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</si>
  <si>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</si>
  <si>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</si>
  <si>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</si>
  <si>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</si>
  <si>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</si>
  <si>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</si>
  <si>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</si>
  <si>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</si>
  <si>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</si>
  <si>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</si>
  <si>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</si>
  <si>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</si>
  <si>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</si>
  <si>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</si>
  <si>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</si>
  <si>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</si>
  <si>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</si>
  <si>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</si>
  <si>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</si>
  <si>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</si>
  <si>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</si>
  <si>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</si>
  <si>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</si>
  <si>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</si>
  <si>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</si>
  <si>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</si>
  <si>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</si>
  <si>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</si>
  <si>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</si>
  <si>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</si>
  <si>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</si>
  <si>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</si>
  <si>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</si>
  <si>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</si>
  <si>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</si>
  <si>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</si>
  <si>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</si>
  <si>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</si>
  <si>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</si>
  <si>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</si>
  <si>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</si>
  <si>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</si>
  <si>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</si>
  <si>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</si>
  <si>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</si>
  <si>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</si>
  <si>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</si>
  <si>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</si>
  <si>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</si>
  <si>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</si>
  <si>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</si>
  <si>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</si>
  <si>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</si>
  <si>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</si>
  <si>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</si>
  <si>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</si>
  <si>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</si>
  <si>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</si>
  <si>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</si>
  <si>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</si>
  <si>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</si>
  <si>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</si>
  <si>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</si>
  <si>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</si>
  <si>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</si>
  <si>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</si>
  <si>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</si>
  <si>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</si>
  <si>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</si>
  <si>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</si>
  <si>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</si>
  <si>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</si>
  <si>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</si>
  <si>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</si>
  <si>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</si>
  <si>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</si>
  <si>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</si>
  <si>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</si>
  <si>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</si>
  <si>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</si>
  <si>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</si>
  <si>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</si>
  <si>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</si>
  <si>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</si>
  <si>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</si>
  <si>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</si>
  <si>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</si>
  <si>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</si>
  <si>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</si>
  <si>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</si>
  <si>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</si>
  <si>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</si>
  <si>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</si>
  <si>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</si>
  <si>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</si>
  <si>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</si>
  <si>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</si>
  <si>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</si>
  <si>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</si>
  <si>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</si>
  <si>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</si>
  <si>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</si>
  <si>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</si>
  <si>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</si>
  <si>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</si>
  <si>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</si>
  <si>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</si>
  <si>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</si>
  <si>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</si>
  <si>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</si>
  <si>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</si>
  <si>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</si>
  <si>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</si>
  <si>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</si>
  <si>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</si>
  <si>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</si>
  <si>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</si>
  <si>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</si>
  <si>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</si>
  <si>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</si>
  <si>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</si>
  <si>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</si>
  <si>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</si>
  <si>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</si>
  <si>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</si>
  <si>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</si>
  <si>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</si>
  <si>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</si>
  <si>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</si>
  <si>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</si>
  <si>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</si>
  <si>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</si>
  <si>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</si>
  <si>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</si>
  <si>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</si>
  <si>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</si>
  <si>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</si>
  <si>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</si>
  <si>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</si>
  <si>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</si>
  <si>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</si>
  <si>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</si>
  <si>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</si>
  <si>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</si>
  <si>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</si>
  <si>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</si>
  <si>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</si>
  <si>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</si>
  <si>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</si>
  <si>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</si>
  <si>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</si>
  <si>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</si>
  <si>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</si>
  <si>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</si>
  <si>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</si>
  <si>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</si>
  <si>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</si>
  <si>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</si>
  <si>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</si>
  <si>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</si>
  <si>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</si>
  <si>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</si>
  <si>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</si>
  <si>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</si>
  <si>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</si>
  <si>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</si>
  <si>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</si>
  <si>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</si>
  <si>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</si>
  <si>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</si>
  <si>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</si>
  <si>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</si>
  <si>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</si>
  <si>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</si>
  <si>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</si>
  <si>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</si>
  <si>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</si>
  <si>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</si>
  <si>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</si>
  <si>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</si>
  <si>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</si>
  <si>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</si>
  <si>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</si>
  <si>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</si>
  <si>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</si>
  <si>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</si>
  <si>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</si>
  <si>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</si>
  <si>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</si>
  <si>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</si>
  <si>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</si>
  <si>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</si>
  <si>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</si>
  <si>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</si>
  <si>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</si>
  <si>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</si>
  <si>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</si>
  <si>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</si>
  <si>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</si>
  <si>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</si>
  <si>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</si>
  <si>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</si>
  <si>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</si>
  <si>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</si>
  <si>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</si>
  <si>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</si>
  <si>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</si>
  <si>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</si>
  <si>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</si>
  <si>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</si>
  <si>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</si>
  <si>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</si>
  <si>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</si>
  <si>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</si>
  <si>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</si>
  <si>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</si>
  <si>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</si>
  <si>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</si>
  <si>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</si>
  <si>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</si>
  <si>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</si>
  <si>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</si>
  <si>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</si>
  <si>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</si>
  <si>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</si>
  <si>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</si>
  <si>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</si>
  <si>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</si>
  <si>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</si>
  <si>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</si>
  <si>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</si>
  <si>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</si>
  <si>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</si>
  <si>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</si>
  <si>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</si>
  <si>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</si>
  <si>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</si>
  <si>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</si>
  <si>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</si>
  <si>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</si>
  <si>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</si>
  <si>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</si>
  <si>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</si>
  <si>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</si>
  <si>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</si>
  <si>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</si>
  <si>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</si>
  <si>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</si>
  <si>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</si>
  <si>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</si>
  <si>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</si>
  <si>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</si>
  <si>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</si>
  <si>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</si>
  <si>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</si>
  <si>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</si>
  <si>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</si>
  <si>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</si>
  <si>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</si>
  <si>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</si>
  <si>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</si>
  <si>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</si>
  <si>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</si>
  <si>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</si>
  <si>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</si>
  <si>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</si>
  <si>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</si>
  <si>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</si>
  <si>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</si>
  <si>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</si>
  <si>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</si>
  <si>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</si>
  <si>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</si>
  <si>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</si>
  <si>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</si>
  <si>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</si>
  <si>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</si>
  <si>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</si>
  <si>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</si>
  <si>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</si>
  <si>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</si>
  <si>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</si>
  <si>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</si>
  <si>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</si>
  <si>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</si>
  <si>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</si>
  <si>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</si>
  <si>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</si>
  <si>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</si>
  <si>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</si>
  <si>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</si>
  <si>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</si>
  <si>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</si>
  <si>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</si>
  <si>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</si>
  <si>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</si>
  <si>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</si>
  <si>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</si>
  <si>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</si>
  <si>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</si>
  <si>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</si>
  <si>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</si>
  <si>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</si>
  <si>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</si>
  <si>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</si>
  <si>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</si>
  <si>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</si>
  <si>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</si>
  <si>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</si>
  <si>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</si>
  <si>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</si>
  <si>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</si>
  <si>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</si>
  <si>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</si>
  <si>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</si>
  <si>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</si>
  <si>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</si>
  <si>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</si>
  <si>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</si>
  <si>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</si>
  <si>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</si>
  <si>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</si>
  <si>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</si>
  <si>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</si>
  <si>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</si>
  <si>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</si>
  <si>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</si>
  <si>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</si>
  <si>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</si>
  <si>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</si>
  <si>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</si>
  <si>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</si>
  <si>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</si>
  <si>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</si>
  <si>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</si>
  <si>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</si>
  <si>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</si>
  <si>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</si>
  <si>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</si>
  <si>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</si>
  <si>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</si>
  <si>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</si>
  <si>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</si>
  <si>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</si>
  <si>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</si>
  <si>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</si>
  <si>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</si>
  <si>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</si>
  <si>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</si>
  <si>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</si>
  <si>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</si>
  <si>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</si>
  <si>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</si>
  <si>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</si>
  <si>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</si>
  <si>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</si>
  <si>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</si>
  <si>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</si>
  <si>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</si>
  <si>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</si>
  <si>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</si>
  <si>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</si>
  <si>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</si>
  <si>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</si>
  <si>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</si>
  <si>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</si>
  <si>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</si>
  <si>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</si>
  <si>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</si>
  <si>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</si>
  <si>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</si>
  <si>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</si>
  <si>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</si>
  <si>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</si>
  <si>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</si>
  <si>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</si>
  <si>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</si>
  <si>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</si>
  <si>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</si>
  <si>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</si>
  <si>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</si>
  <si>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</si>
  <si>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</si>
  <si>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</si>
  <si>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</si>
  <si>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</si>
  <si>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</si>
  <si>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</si>
  <si>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</si>
  <si>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</si>
  <si>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</si>
  <si>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</si>
  <si>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</si>
  <si>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</si>
  <si>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</si>
  <si>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</si>
  <si>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</si>
  <si>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</si>
  <si>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</si>
  <si>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</si>
  <si>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</si>
  <si>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</si>
  <si>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</si>
  <si>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</si>
  <si>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</si>
  <si>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</si>
  <si>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</si>
  <si>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</si>
  <si>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</si>
  <si>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</si>
  <si>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</si>
  <si>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</si>
  <si>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</si>
  <si>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</si>
  <si>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</si>
  <si>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</si>
  <si>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</si>
  <si>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</si>
  <si>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</si>
  <si>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</si>
  <si>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</si>
  <si>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</si>
  <si>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</si>
  <si>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</si>
  <si>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</si>
  <si>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</si>
  <si>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</si>
  <si>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</si>
  <si>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</si>
  <si>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</si>
  <si>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</si>
  <si>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</si>
  <si>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</si>
  <si>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</si>
  <si>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</si>
  <si>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</si>
  <si>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</si>
  <si>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</si>
  <si>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</si>
  <si>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</si>
  <si>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</si>
  <si>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</si>
  <si>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</si>
  <si>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</si>
  <si>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</si>
  <si>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</si>
  <si>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</si>
  <si>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</si>
  <si>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</si>
  <si>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</si>
  <si>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</si>
  <si>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</si>
  <si>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</si>
  <si>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</si>
  <si>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</si>
  <si>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</si>
  <si>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</si>
  <si>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</si>
  <si>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</si>
  <si>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</si>
  <si>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</si>
  <si>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</si>
  <si>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</si>
  <si>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</si>
  <si>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</si>
  <si>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</si>
  <si>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</si>
  <si>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</si>
  <si>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</si>
  <si>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</si>
  <si>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</si>
  <si>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</si>
  <si>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</si>
  <si>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</si>
  <si>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</si>
  <si>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</si>
  <si>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</si>
  <si>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</si>
  <si>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</si>
  <si>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</si>
  <si>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</si>
  <si>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</si>
  <si>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</si>
  <si>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</si>
  <si>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</si>
  <si>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</si>
  <si>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</si>
  <si>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</si>
  <si>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</si>
  <si>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</si>
  <si>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</si>
  <si>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</si>
  <si>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</si>
  <si>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</si>
  <si>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</si>
  <si>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</si>
  <si>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</si>
  <si>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</si>
  <si>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</si>
  <si>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</si>
  <si>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</si>
  <si>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</si>
  <si>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</si>
  <si>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</si>
  <si>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</si>
  <si>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</si>
  <si>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</si>
  <si>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</si>
  <si>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</si>
  <si>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</si>
  <si>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</si>
  <si>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</si>
  <si>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</si>
  <si>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</si>
  <si>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</si>
  <si>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</si>
  <si>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</si>
  <si>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</si>
  <si>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</si>
  <si>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</si>
  <si>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</si>
  <si>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</si>
  <si>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</si>
  <si>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</si>
  <si>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</si>
  <si>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</si>
  <si>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</si>
  <si>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</si>
  <si>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</si>
  <si>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</si>
  <si>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</si>
  <si>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</si>
  <si>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</si>
  <si>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</si>
  <si>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</si>
  <si>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</si>
  <si>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</si>
  <si>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</si>
  <si>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</si>
  <si>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</si>
  <si>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</si>
  <si>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</si>
  <si>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</si>
  <si>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</si>
  <si>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</si>
  <si>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</si>
  <si>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</si>
  <si>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</si>
  <si>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</si>
  <si>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</si>
  <si>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</si>
  <si>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</si>
  <si>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</si>
  <si>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</si>
  <si>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</si>
  <si>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</si>
  <si>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</si>
  <si>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</si>
  <si>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</si>
  <si>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</si>
  <si>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</si>
  <si>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</si>
  <si>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</si>
  <si>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</si>
  <si>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</si>
  <si>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</si>
  <si>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</si>
  <si>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</si>
  <si>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</si>
  <si>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</si>
  <si>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</si>
  <si>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</si>
  <si>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</si>
  <si>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</si>
  <si>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</si>
  <si>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</si>
  <si>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</si>
  <si>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</si>
  <si>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</si>
  <si>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</si>
  <si>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</si>
  <si>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</si>
  <si>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</si>
  <si>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</si>
  <si>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</si>
  <si>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</si>
  <si>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</si>
  <si>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</si>
  <si>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</si>
  <si>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</si>
  <si>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</si>
  <si>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</si>
  <si>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</si>
  <si>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</si>
  <si>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</si>
  <si>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</si>
  <si>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</si>
  <si>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</si>
  <si>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</si>
  <si>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</si>
  <si>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</si>
  <si>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</si>
  <si>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</si>
  <si>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</si>
  <si>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</si>
  <si>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</si>
  <si>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</si>
  <si>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</si>
  <si>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</si>
  <si>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</si>
  <si>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</si>
  <si>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</si>
  <si>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</si>
  <si>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</si>
  <si>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</si>
  <si>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</si>
  <si>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</si>
  <si>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</si>
  <si>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</si>
  <si>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</si>
  <si>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</si>
  <si>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</si>
  <si>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</si>
  <si>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</si>
  <si>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</si>
  <si>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</si>
  <si>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</si>
  <si>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</si>
  <si>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</si>
  <si>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</si>
  <si>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</si>
  <si>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</si>
  <si>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</si>
  <si>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</si>
  <si>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</si>
  <si>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</si>
  <si>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</si>
  <si>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</si>
  <si>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</si>
  <si>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</si>
  <si>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</si>
  <si>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</si>
  <si>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</si>
  <si>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</si>
  <si>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</si>
  <si>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</si>
  <si>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</si>
  <si>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</si>
  <si>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</si>
  <si>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</si>
  <si>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</si>
  <si>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</si>
  <si>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</si>
  <si>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</si>
  <si>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</si>
  <si>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</si>
  <si>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</si>
  <si>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</si>
  <si>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</si>
  <si>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</si>
  <si>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</si>
  <si>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</si>
  <si>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</si>
  <si>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</si>
  <si>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</si>
  <si>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</si>
  <si>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</si>
  <si>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</si>
  <si>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</si>
  <si>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</si>
  <si>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</si>
  <si>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</si>
  <si>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</si>
  <si>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</si>
  <si>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</si>
  <si>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</si>
  <si>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</si>
  <si>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</si>
  <si>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</si>
  <si>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</si>
  <si>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</si>
  <si>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</si>
  <si>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</si>
  <si>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</si>
  <si>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</si>
  <si>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</si>
  <si>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</si>
  <si>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</si>
  <si>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</si>
  <si>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</si>
  <si>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</si>
  <si>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</si>
  <si>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</si>
  <si>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</si>
  <si>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</si>
  <si>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</si>
  <si>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</si>
  <si>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</si>
  <si>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</si>
  <si>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</si>
  <si>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</si>
  <si>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</si>
  <si>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</si>
  <si>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</si>
  <si>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</si>
  <si>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</si>
  <si>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</si>
  <si>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</si>
  <si>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</si>
  <si>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</si>
  <si>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</si>
  <si>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</si>
  <si>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</si>
  <si>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</si>
  <si>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</si>
  <si>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</si>
  <si>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</si>
  <si>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</si>
  <si>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</si>
  <si>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</si>
  <si>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</si>
  <si>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</si>
  <si>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</si>
  <si>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</si>
  <si>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</si>
  <si>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</si>
  <si>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</si>
  <si>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</si>
  <si>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</si>
  <si>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</si>
  <si>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</si>
  <si>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</si>
  <si>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</si>
  <si>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</si>
  <si>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</si>
  <si>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</si>
  <si>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</si>
  <si>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</si>
  <si>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</si>
  <si>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</si>
  <si>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</si>
  <si>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</si>
  <si>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</si>
  <si>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</si>
  <si>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</si>
  <si>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</si>
  <si>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</si>
  <si>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</si>
  <si>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</si>
  <si>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</si>
  <si>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</si>
  <si>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</si>
  <si>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</si>
  <si>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</si>
  <si>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</si>
  <si>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</si>
  <si>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</si>
  <si>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</si>
  <si>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</si>
  <si>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</si>
  <si>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</si>
  <si>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</si>
  <si>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</si>
  <si>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</si>
  <si>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</si>
  <si>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</si>
  <si>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</si>
  <si>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</si>
  <si>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</si>
  <si>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</si>
  <si>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</si>
  <si>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</si>
  <si>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</si>
  <si>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</si>
  <si>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</si>
  <si>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</si>
  <si>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</si>
  <si>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</si>
  <si>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</si>
  <si>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</si>
  <si>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</si>
  <si>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</si>
  <si>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</si>
  <si>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</si>
  <si>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</si>
  <si>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</si>
  <si>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</si>
  <si>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</si>
  <si>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</si>
  <si>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</si>
  <si>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</si>
  <si>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</si>
  <si>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</si>
  <si>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</si>
  <si>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</si>
  <si>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</si>
  <si>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</si>
  <si>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</si>
  <si>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</si>
  <si>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</si>
  <si>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</si>
  <si>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</si>
  <si>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</si>
  <si>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</si>
  <si>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</si>
  <si>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</si>
  <si>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</si>
  <si>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</si>
  <si>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</si>
  <si>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</si>
  <si>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</si>
  <si>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</si>
  <si>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</si>
  <si>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</si>
  <si>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</si>
  <si>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</si>
  <si>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</si>
  <si>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</si>
  <si>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</si>
  <si>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</si>
  <si>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</si>
  <si>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</si>
  <si>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</si>
  <si>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</si>
  <si>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</si>
  <si>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</si>
  <si>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</si>
  <si>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</si>
  <si>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</si>
  <si>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</si>
  <si>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</si>
  <si>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</si>
  <si>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</si>
  <si>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</si>
  <si>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</si>
  <si>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</si>
  <si>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</si>
  <si>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</si>
  <si>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</si>
  <si>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</si>
  <si>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</si>
  <si>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</si>
  <si>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</si>
  <si>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</si>
  <si>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</si>
  <si>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</si>
  <si>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</si>
  <si>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</si>
  <si>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</si>
  <si>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</si>
  <si>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</si>
  <si>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</si>
  <si>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</si>
  <si>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</si>
  <si>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</si>
  <si>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</si>
  <si>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</si>
  <si>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</si>
  <si>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</si>
  <si>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</si>
  <si>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</si>
  <si>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</si>
  <si>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</si>
  <si>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</si>
  <si>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</si>
  <si>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</si>
  <si>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</si>
  <si>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</si>
  <si>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</si>
  <si>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</si>
  <si>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</si>
  <si>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</si>
  <si>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</si>
  <si>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</si>
  <si>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</si>
  <si>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</si>
  <si>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</si>
  <si>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</si>
  <si>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</si>
  <si>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</si>
  <si>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</si>
  <si>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</si>
  <si>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</si>
  <si>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</si>
  <si>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</si>
  <si>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</si>
  <si>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</si>
  <si>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</si>
  <si>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</si>
  <si>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</si>
  <si>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</si>
  <si>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</si>
  <si>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</si>
  <si>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</si>
  <si>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</si>
  <si>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</si>
  <si>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</si>
  <si>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</si>
  <si>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</si>
  <si>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</si>
  <si>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</si>
  <si>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</si>
  <si>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</si>
  <si>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</si>
  <si>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</si>
  <si>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</si>
  <si>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</si>
  <si>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</si>
  <si>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</si>
  <si>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</si>
  <si>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</si>
  <si>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</si>
  <si>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</si>
  <si>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</si>
  <si>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</si>
  <si>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</si>
  <si>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</si>
  <si>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</si>
  <si>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</si>
  <si>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</si>
  <si>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</si>
  <si>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</si>
  <si>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</si>
  <si>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</si>
  <si>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</si>
  <si>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</si>
  <si>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</si>
  <si>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</si>
  <si>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</si>
  <si>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</si>
  <si>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</si>
  <si>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</si>
  <si>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</si>
  <si>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</si>
  <si>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</si>
  <si>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</si>
  <si>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</si>
  <si>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</si>
  <si>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</si>
  <si>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</si>
  <si>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</si>
  <si>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</si>
  <si>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</si>
  <si>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</si>
  <si>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</si>
  <si>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</si>
  <si>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</si>
  <si>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</si>
  <si>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</si>
  <si>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</si>
  <si>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</si>
  <si>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</si>
  <si>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</si>
  <si>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</si>
  <si>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</si>
  <si>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</si>
  <si>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</si>
  <si>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</si>
  <si>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</si>
  <si>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</si>
  <si>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</si>
  <si>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</si>
  <si>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</si>
  <si>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</si>
  <si>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</si>
  <si>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</si>
  <si>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</si>
  <si>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</si>
  <si>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</si>
  <si>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</si>
  <si>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</si>
  <si>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</si>
  <si>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</si>
  <si>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</si>
  <si>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</si>
  <si>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</si>
  <si>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</si>
  <si>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</si>
  <si>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</si>
  <si>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</si>
  <si>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</si>
  <si>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</si>
  <si>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</si>
  <si>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</si>
  <si>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</si>
  <si>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</si>
  <si>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</si>
  <si>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</si>
  <si>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</si>
  <si>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</si>
  <si>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</si>
  <si>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</si>
  <si>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</si>
  <si>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</si>
  <si>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</si>
  <si>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</si>
  <si>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</si>
  <si>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</si>
  <si>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</si>
  <si>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</si>
  <si>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</si>
  <si>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</si>
  <si>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</si>
  <si>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</si>
  <si>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</si>
  <si>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</si>
  <si>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</si>
  <si>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</si>
  <si>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</si>
  <si>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</si>
  <si>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</si>
  <si>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</si>
  <si>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</si>
  <si>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</si>
  <si>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</si>
  <si>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</si>
  <si>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</si>
  <si>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</si>
  <si>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</si>
  <si>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</si>
  <si>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</si>
  <si>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</si>
  <si>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</si>
  <si>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</si>
  <si>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</si>
  <si>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</si>
  <si>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</si>
  <si>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</si>
  <si>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</si>
  <si>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</si>
  <si>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</si>
  <si>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</si>
  <si>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</si>
  <si>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</si>
  <si>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</si>
  <si>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</si>
  <si>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</si>
  <si>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</si>
  <si>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</si>
  <si>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</si>
  <si>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</si>
  <si>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</si>
  <si>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</si>
  <si>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</si>
  <si>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</si>
  <si>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</si>
  <si>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</si>
  <si>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</si>
  <si>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</si>
  <si>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</si>
  <si>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</si>
  <si>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</si>
  <si>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</si>
  <si>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</si>
  <si>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</si>
  <si>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</si>
  <si>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</si>
  <si>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</si>
  <si>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</si>
  <si>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</si>
  <si>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</si>
  <si>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</si>
  <si>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</si>
  <si>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</si>
  <si>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</si>
  <si>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</si>
  <si>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</si>
  <si>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</si>
  <si>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</si>
  <si>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</si>
  <si>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</si>
  <si>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</si>
  <si>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</si>
  <si>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</si>
  <si>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</si>
  <si>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</si>
  <si>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</si>
  <si>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</si>
  <si>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</si>
  <si>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</si>
  <si>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</si>
  <si>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</si>
  <si>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</si>
  <si>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</si>
  <si>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</si>
  <si>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</si>
  <si>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</si>
  <si>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</si>
  <si>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</si>
  <si>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</si>
  <si>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</si>
  <si>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</si>
  <si>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</si>
  <si>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</si>
  <si>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</si>
  <si>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</si>
  <si>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</si>
  <si>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</si>
  <si>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</si>
  <si>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</si>
  <si>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</si>
  <si>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</si>
  <si>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</si>
  <si>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</si>
  <si>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</si>
  <si>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</si>
  <si>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</si>
  <si>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</si>
  <si>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</si>
  <si>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</si>
  <si>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</si>
  <si>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</si>
  <si>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</si>
  <si>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</si>
  <si>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</si>
  <si>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</si>
  <si>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</si>
  <si>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</si>
  <si>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</si>
  <si>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</si>
  <si>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</si>
  <si>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</si>
  <si>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</si>
  <si>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</si>
  <si>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</si>
  <si>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</si>
  <si>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</si>
  <si>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</si>
  <si>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</si>
  <si>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</si>
  <si>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</si>
  <si>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</si>
  <si>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</si>
  <si>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</si>
  <si>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</si>
  <si>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</si>
  <si>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</si>
  <si>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</si>
  <si>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</si>
  <si>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</si>
  <si>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</si>
  <si>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</si>
  <si>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</si>
  <si>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</si>
  <si>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</si>
  <si>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</si>
  <si>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</si>
  <si>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</si>
  <si>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</si>
  <si>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</si>
  <si>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</si>
  <si>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</si>
  <si>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</si>
  <si>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</si>
  <si>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</si>
  <si>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</si>
  <si>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</si>
  <si>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</si>
  <si>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</si>
  <si>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</si>
  <si>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</si>
  <si>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</si>
  <si>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</si>
  <si>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</si>
  <si>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</si>
  <si>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</si>
  <si>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</si>
  <si>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</si>
  <si>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</si>
  <si>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</si>
  <si>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</si>
  <si>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</si>
  <si>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</si>
  <si>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</si>
  <si>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</si>
  <si>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</si>
  <si>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</si>
  <si>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</si>
  <si>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</si>
  <si>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</si>
  <si>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</si>
  <si>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</si>
  <si>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</si>
  <si>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</si>
  <si>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</si>
  <si>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</si>
  <si>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</si>
  <si>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</si>
  <si>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</si>
  <si>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</si>
  <si>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</si>
  <si>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</si>
  <si>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</si>
  <si>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</si>
  <si>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</si>
  <si>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</si>
  <si>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</si>
  <si>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</si>
  <si>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</si>
  <si>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</si>
  <si>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</si>
  <si>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</si>
  <si>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</si>
  <si>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</si>
  <si>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</si>
  <si>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</si>
  <si>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</si>
  <si>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</si>
  <si>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</si>
  <si>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</si>
  <si>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</si>
  <si>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</si>
  <si>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</si>
  <si>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</si>
  <si>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</si>
  <si>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</si>
  <si>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</si>
  <si>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</si>
  <si>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</si>
  <si>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</si>
  <si>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</si>
  <si>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</si>
  <si>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</si>
  <si>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</si>
  <si>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</si>
  <si>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</si>
  <si>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</si>
  <si>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</si>
  <si>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</si>
  <si>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</si>
  <si>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</si>
  <si>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</si>
  <si>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</si>
  <si>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</si>
  <si>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</si>
  <si>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</si>
  <si>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</si>
  <si>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</si>
  <si>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</si>
  <si>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</si>
  <si>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</si>
  <si>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</si>
  <si>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</si>
  <si>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</si>
  <si>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</si>
  <si>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</si>
  <si>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</si>
  <si>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</si>
  <si>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</si>
  <si>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</si>
  <si>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</si>
  <si>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</si>
  <si>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</si>
  <si>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</si>
  <si>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</si>
  <si>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</si>
  <si>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</si>
  <si>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</si>
  <si>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</si>
  <si>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</si>
  <si>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</si>
  <si>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</si>
  <si>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</si>
  <si>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</si>
  <si>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</si>
  <si>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</si>
  <si>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</si>
  <si>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</si>
  <si>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</si>
  <si>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</si>
  <si>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</si>
  <si>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</si>
  <si>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</si>
  <si>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</si>
  <si>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</si>
  <si>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</si>
  <si>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</si>
  <si>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</si>
  <si>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</si>
  <si>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</si>
  <si>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</si>
  <si>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</si>
  <si>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</si>
  <si>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</si>
  <si>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</si>
  <si>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</si>
  <si>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</si>
  <si>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</si>
  <si>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</si>
  <si>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</si>
  <si>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</si>
  <si>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</si>
  <si>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</si>
  <si>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</si>
  <si>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</si>
  <si>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</si>
  <si>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</si>
  <si>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</si>
  <si>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</si>
  <si>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</si>
  <si>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</si>
  <si>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</si>
  <si>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</si>
  <si>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</si>
  <si>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</si>
  <si>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</si>
  <si>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</si>
  <si>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</si>
  <si>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</si>
  <si>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</si>
  <si>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</si>
  <si>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</si>
  <si>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</si>
  <si>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</si>
  <si>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</si>
  <si>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</si>
  <si>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</si>
  <si>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</si>
  <si>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</si>
  <si>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</si>
  <si>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</si>
  <si>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</si>
  <si>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</si>
  <si>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</si>
  <si>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</si>
  <si>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</si>
  <si>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</si>
  <si>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</si>
  <si>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</si>
  <si>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</si>
  <si>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</si>
  <si>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</si>
  <si>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</si>
  <si>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</si>
  <si>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</si>
  <si>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</si>
  <si>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</si>
  <si>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</si>
  <si>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</si>
  <si>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</si>
  <si>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</si>
  <si>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</si>
  <si>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</si>
  <si>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</si>
  <si>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</si>
  <si>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</si>
  <si>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</si>
  <si>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</si>
  <si>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</si>
  <si>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</si>
  <si>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</si>
  <si>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</si>
  <si>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</si>
  <si>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</si>
  <si>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</si>
  <si>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</si>
  <si>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</si>
  <si>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</si>
  <si>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</si>
  <si>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</si>
  <si>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</si>
  <si>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</si>
  <si>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</si>
  <si>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</si>
  <si>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</si>
  <si>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</si>
  <si>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</si>
  <si>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</si>
  <si>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</si>
  <si>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</si>
  <si>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</si>
  <si>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</si>
  <si>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</si>
  <si>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</si>
  <si>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</si>
  <si>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</si>
  <si>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</si>
  <si>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</si>
  <si>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</si>
  <si>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</si>
  <si>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</si>
  <si>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</si>
  <si>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</si>
  <si>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</si>
  <si>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</si>
  <si>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</si>
  <si>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</si>
  <si>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</si>
  <si>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</si>
  <si>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</si>
  <si>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</si>
  <si>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</si>
  <si>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</si>
  <si>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</si>
  <si>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</si>
  <si>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</si>
  <si>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</si>
  <si>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</si>
  <si>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</si>
  <si>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</si>
  <si>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</si>
  <si>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</si>
  <si>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</si>
  <si>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</si>
  <si>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</si>
  <si>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</si>
  <si>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</si>
  <si>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</si>
  <si>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</si>
  <si>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</si>
  <si>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</si>
  <si>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</si>
  <si>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</si>
  <si>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</si>
  <si>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</si>
  <si>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</si>
  <si>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</si>
  <si>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</si>
  <si>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</si>
  <si>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</si>
  <si>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</si>
  <si>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</si>
  <si>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</si>
  <si>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</si>
  <si>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</si>
  <si>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</si>
  <si>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</si>
  <si>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</si>
  <si>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</si>
  <si>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</si>
  <si>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</si>
  <si>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</si>
  <si>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</si>
  <si>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</si>
  <si>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</si>
  <si>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</si>
  <si>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</si>
  <si>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</si>
  <si>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</si>
  <si>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</si>
  <si>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</si>
  <si>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</si>
  <si>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</si>
  <si>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</si>
  <si>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</si>
  <si>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</si>
  <si>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</si>
  <si>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</si>
  <si>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</si>
  <si>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</si>
  <si>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</si>
  <si>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</si>
  <si>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</si>
  <si>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</si>
  <si>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</si>
  <si>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</si>
  <si>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</si>
  <si>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</si>
  <si>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</si>
  <si>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</si>
  <si>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</si>
  <si>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</si>
  <si>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</si>
  <si>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</si>
  <si>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</si>
  <si>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</si>
  <si>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</si>
  <si>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</si>
  <si>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</si>
  <si>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</si>
  <si>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</si>
  <si>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</si>
  <si>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</si>
  <si>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</si>
  <si>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</si>
  <si>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</si>
  <si>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</si>
  <si>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</si>
  <si>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</si>
  <si>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</si>
  <si>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</si>
  <si>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</si>
  <si>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</si>
  <si>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</si>
  <si>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</si>
  <si>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</si>
  <si>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</si>
  <si>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</si>
  <si>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</si>
  <si>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</si>
  <si>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</si>
  <si>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</si>
  <si>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</si>
  <si>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</si>
  <si>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</si>
  <si>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</si>
  <si>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</si>
  <si>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</si>
  <si>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</si>
  <si>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</si>
  <si>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</si>
  <si>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</si>
  <si>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</si>
  <si>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</si>
  <si>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</si>
  <si>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</si>
  <si>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</si>
  <si>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</si>
  <si>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</si>
  <si>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</si>
  <si>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</si>
  <si>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</si>
  <si>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</si>
  <si>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</si>
  <si>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</si>
  <si>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</si>
  <si>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</si>
  <si>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</si>
  <si>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</si>
  <si>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</si>
  <si>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</si>
  <si>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</si>
  <si>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</si>
  <si>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</si>
  <si>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</si>
  <si>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</si>
  <si>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</si>
  <si>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</si>
  <si>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</si>
  <si>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</si>
  <si>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</si>
  <si>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</si>
  <si>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</si>
  <si>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</si>
  <si>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</si>
  <si>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</si>
  <si>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</si>
  <si>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</si>
  <si>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</si>
  <si>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</si>
  <si>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</si>
  <si>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</si>
  <si>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</si>
  <si>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</si>
  <si>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</si>
  <si>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</si>
  <si>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</si>
  <si>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</si>
  <si>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</si>
  <si>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</si>
  <si>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</si>
  <si>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</si>
  <si>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</si>
  <si>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</si>
  <si>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</si>
  <si>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</si>
  <si>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</si>
  <si>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</si>
  <si>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</si>
  <si>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</si>
  <si>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</si>
  <si>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</si>
  <si>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</si>
  <si>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</si>
  <si>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</si>
  <si>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</si>
  <si>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</si>
  <si>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</si>
  <si>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</si>
  <si>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</si>
  <si>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</si>
  <si>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</si>
  <si>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</si>
  <si>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</si>
  <si>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</si>
  <si>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</si>
  <si>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</si>
  <si>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</si>
  <si>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</si>
  <si>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</si>
  <si>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</si>
  <si>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</si>
  <si>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</si>
  <si>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</si>
  <si>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</si>
  <si>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</si>
  <si>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</si>
  <si>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</si>
  <si>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</si>
  <si>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</si>
  <si>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</si>
  <si>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</si>
  <si>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</si>
  <si>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</si>
  <si>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</si>
  <si>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</si>
  <si>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</si>
  <si>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</si>
  <si>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</si>
  <si>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</si>
  <si>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</si>
  <si>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</si>
  <si>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</si>
  <si>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</si>
  <si>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</si>
  <si>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</si>
  <si>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</si>
  <si>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</si>
  <si>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</si>
  <si>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</si>
  <si>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</si>
  <si>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</si>
  <si>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</si>
  <si>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</si>
  <si>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</si>
  <si>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</si>
  <si>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</si>
  <si>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</si>
  <si>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</si>
  <si>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</si>
  <si>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</si>
  <si>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</si>
  <si>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</si>
  <si>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</si>
  <si>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</si>
  <si>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</si>
  <si>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</si>
  <si>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</si>
  <si>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</si>
  <si>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</si>
  <si>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</si>
  <si>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</si>
  <si>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</si>
  <si>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</si>
  <si>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</si>
  <si>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</si>
  <si>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</si>
  <si>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</si>
  <si>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</si>
  <si>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</si>
  <si>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</si>
  <si>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</si>
  <si>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</si>
  <si>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</si>
  <si>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</si>
  <si>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</si>
  <si>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</si>
  <si>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</si>
  <si>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</si>
  <si>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</si>
  <si>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</si>
  <si>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</si>
  <si>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</si>
  <si>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</si>
  <si>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</si>
  <si>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</si>
  <si>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</si>
  <si>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</si>
  <si>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</si>
  <si>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</si>
  <si>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</si>
  <si>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</si>
  <si>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</si>
  <si>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</si>
  <si>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</si>
  <si>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</si>
  <si>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</si>
  <si>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</si>
  <si>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</si>
  <si>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</si>
  <si>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</si>
  <si>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</si>
  <si>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</si>
  <si>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</si>
  <si>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</si>
  <si>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</si>
  <si>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</si>
  <si>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</si>
  <si>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</si>
  <si>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</si>
  <si>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</si>
  <si>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</si>
  <si>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</si>
  <si>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</si>
  <si>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</si>
  <si>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</si>
  <si>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</si>
  <si>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</si>
  <si>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</si>
  <si>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</si>
  <si>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</si>
  <si>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</si>
  <si>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</si>
  <si>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</si>
  <si>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</si>
  <si>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</si>
  <si>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</si>
  <si>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</si>
  <si>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</si>
  <si>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</si>
  <si>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</si>
  <si>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</si>
  <si>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</si>
  <si>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</si>
  <si>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</si>
  <si>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</si>
  <si>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</si>
  <si>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</si>
  <si>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</si>
  <si>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</si>
  <si>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</si>
  <si>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</si>
  <si>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</si>
  <si>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</si>
  <si>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</si>
  <si>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</si>
  <si>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</si>
  <si>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</si>
  <si>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</si>
  <si>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</si>
  <si>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</si>
  <si>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</si>
  <si>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</si>
  <si>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</si>
  <si>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</si>
  <si>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</si>
  <si>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</si>
  <si>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</si>
  <si>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</si>
  <si>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</si>
  <si>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</si>
  <si>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</si>
  <si>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</si>
  <si>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</si>
  <si>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</si>
  <si>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</si>
  <si>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</si>
  <si>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</si>
  <si>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</si>
  <si>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</si>
  <si>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</si>
  <si>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</si>
  <si>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</si>
  <si>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</si>
  <si>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</si>
  <si>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</si>
  <si>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</si>
  <si>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</si>
  <si>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</si>
  <si>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</si>
  <si>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</si>
  <si>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</si>
  <si>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</si>
  <si>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</si>
  <si>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</si>
  <si>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</si>
  <si>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</si>
  <si>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</si>
  <si>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</si>
  <si>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</si>
  <si>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</si>
  <si>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</si>
  <si>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</si>
  <si>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</si>
  <si>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</si>
  <si>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</si>
  <si>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</si>
  <si>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</si>
  <si>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</si>
  <si>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</si>
  <si>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</si>
  <si>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</si>
  <si>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</si>
  <si>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</si>
  <si>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</si>
  <si>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</si>
  <si>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</si>
  <si>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</si>
  <si>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</si>
  <si>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</si>
  <si>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</si>
  <si>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</si>
  <si>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</si>
  <si>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</si>
  <si>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</si>
  <si>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</si>
  <si>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</si>
  <si>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</si>
  <si>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</si>
  <si>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</si>
  <si>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</si>
  <si>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</si>
  <si>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</si>
  <si>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</si>
  <si>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</si>
  <si>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</si>
  <si>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</si>
  <si>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</si>
  <si>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</si>
  <si>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</si>
  <si>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</si>
  <si>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</si>
  <si>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</si>
  <si>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</si>
  <si>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</si>
  <si>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</si>
  <si>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</si>
  <si>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</si>
  <si>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</si>
  <si>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</si>
  <si>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</si>
  <si>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</si>
  <si>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</si>
  <si>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</si>
  <si>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</si>
  <si>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</si>
  <si>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</si>
  <si>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</si>
  <si>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</si>
  <si>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</si>
  <si>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</si>
  <si>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</si>
  <si>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</si>
  <si>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</si>
  <si>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</si>
  <si>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</si>
  <si>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</si>
  <si>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</si>
  <si>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</si>
  <si>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</si>
  <si>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</si>
  <si>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</si>
  <si>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</si>
  <si>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</si>
  <si>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</si>
  <si>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</si>
  <si>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</si>
  <si>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</si>
  <si>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</si>
  <si>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</si>
  <si>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</si>
  <si>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</si>
  <si>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</si>
  <si>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</si>
  <si>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</si>
  <si>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</si>
  <si>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</si>
  <si>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</si>
  <si>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</si>
  <si>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</si>
  <si>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</si>
  <si>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</si>
  <si>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</si>
  <si>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</si>
  <si>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</si>
  <si>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</si>
  <si>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</si>
  <si>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</si>
  <si>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</si>
  <si>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</si>
  <si>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</si>
  <si>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</si>
  <si>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</si>
  <si>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</si>
  <si>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</si>
  <si>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</si>
  <si>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</si>
  <si>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</si>
  <si>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</si>
  <si>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</si>
  <si>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</si>
  <si>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</si>
  <si>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</si>
  <si>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</si>
  <si>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</si>
  <si>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</si>
  <si>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</si>
  <si>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</si>
  <si>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</si>
  <si>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</si>
  <si>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</si>
  <si>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</si>
  <si>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</si>
  <si>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</si>
  <si>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</si>
  <si>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</si>
  <si>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</si>
  <si>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</si>
  <si>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</si>
  <si>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</si>
  <si>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</si>
  <si>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</si>
  <si>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</si>
  <si>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</si>
  <si>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</si>
  <si>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</si>
  <si>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</si>
  <si>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</si>
  <si>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</si>
  <si>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</si>
  <si>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</si>
  <si>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</si>
  <si>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</si>
  <si>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</si>
  <si>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</si>
  <si>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</si>
  <si>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</si>
  <si>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</si>
  <si>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</si>
  <si>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</si>
  <si>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</si>
  <si>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</si>
  <si>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</si>
  <si>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</si>
  <si>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</si>
  <si>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</si>
  <si>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</si>
  <si>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</si>
  <si>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</si>
  <si>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</si>
  <si>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</si>
  <si>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</si>
  <si>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</si>
  <si>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</si>
  <si>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</si>
  <si>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</si>
  <si>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</si>
  <si>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</si>
  <si>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</si>
  <si>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</si>
  <si>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</si>
  <si>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</si>
  <si>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</si>
  <si>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</si>
  <si>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</si>
  <si>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</si>
  <si>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</si>
  <si>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</si>
  <si>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</si>
  <si>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</si>
  <si>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</si>
  <si>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</si>
  <si>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</si>
  <si>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</si>
  <si>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</si>
  <si>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</si>
  <si>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</si>
  <si>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</si>
  <si>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</si>
  <si>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</si>
  <si>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</si>
  <si>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</si>
  <si>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</si>
  <si>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</si>
  <si>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</si>
  <si>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</si>
  <si>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</si>
  <si>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</si>
  <si>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</si>
  <si>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</si>
  <si>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</si>
  <si>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</si>
  <si>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</si>
  <si>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</si>
  <si>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</si>
  <si>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</si>
  <si>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</si>
  <si>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</si>
  <si>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</si>
  <si>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</si>
  <si>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</si>
  <si>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</si>
  <si>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</si>
  <si>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</si>
  <si>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</si>
  <si>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</si>
  <si>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</si>
  <si>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</si>
  <si>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</si>
  <si>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</si>
  <si>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</si>
  <si>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</si>
  <si>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</si>
  <si>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</si>
  <si>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</si>
  <si>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</si>
  <si>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</si>
  <si>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</si>
  <si>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</si>
  <si>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</si>
  <si>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</si>
  <si>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</si>
  <si>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</si>
  <si>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</si>
  <si>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</si>
  <si>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</si>
  <si>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</si>
  <si>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</si>
  <si>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</si>
  <si>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</si>
  <si>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</si>
  <si>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</si>
  <si>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</si>
  <si>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</si>
  <si>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</si>
  <si>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</si>
  <si>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</si>
  <si>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</si>
  <si>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</si>
  <si>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</si>
  <si>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</si>
  <si>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</si>
  <si>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</si>
  <si>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</si>
  <si>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</si>
  <si>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</si>
  <si>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</si>
  <si>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</si>
  <si>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</si>
  <si>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</si>
  <si>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</si>
  <si>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</si>
  <si>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</si>
  <si>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</si>
  <si>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</si>
  <si>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</si>
  <si>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</si>
  <si>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</si>
  <si>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</si>
  <si>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</si>
  <si>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</si>
  <si>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</si>
  <si>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</si>
  <si>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</si>
  <si>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</si>
  <si>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</si>
  <si>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</si>
  <si>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</si>
  <si>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</si>
  <si>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</si>
  <si>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</si>
  <si>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</si>
  <si>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</si>
  <si>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</si>
  <si>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</si>
  <si>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</si>
  <si>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</si>
  <si>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</si>
  <si>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</si>
  <si>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</si>
  <si>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</si>
  <si>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</si>
  <si>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</si>
  <si>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</si>
  <si>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</si>
  <si>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</si>
  <si>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</si>
  <si>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</si>
  <si>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</si>
  <si>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</si>
  <si>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</si>
  <si>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</si>
  <si>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</si>
  <si>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</si>
  <si>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</si>
  <si>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</si>
  <si>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</si>
  <si>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</si>
  <si>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</si>
  <si>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</si>
  <si>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</si>
  <si>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</si>
  <si>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</si>
  <si>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</si>
  <si>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</si>
  <si>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</si>
  <si>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</si>
  <si>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</si>
  <si>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</si>
  <si>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</si>
  <si>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</si>
  <si>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</si>
  <si>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</si>
  <si>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</si>
  <si>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</si>
  <si>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</si>
  <si>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</si>
  <si>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</si>
  <si>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</si>
  <si>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</si>
  <si>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</si>
  <si>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</si>
  <si>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</si>
  <si>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</si>
  <si>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</si>
  <si>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</si>
  <si>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</si>
  <si>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</si>
  <si>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</si>
  <si>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</si>
  <si>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</si>
  <si>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</si>
  <si>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</si>
  <si>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</si>
  <si>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</si>
  <si>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</si>
  <si>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</si>
  <si>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</si>
  <si>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</si>
  <si>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</si>
  <si>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</si>
  <si>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</si>
  <si>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</si>
  <si>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</si>
  <si>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</si>
  <si>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</si>
  <si>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</si>
  <si>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</si>
  <si>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</si>
  <si>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</si>
  <si>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</si>
  <si>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</si>
  <si>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</si>
  <si>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</si>
  <si>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</si>
  <si>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</si>
  <si>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</si>
  <si>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</si>
  <si>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</si>
  <si>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</si>
  <si>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</si>
  <si>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</si>
  <si>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</si>
  <si>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</si>
  <si>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</si>
  <si>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</si>
  <si>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</si>
  <si>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</si>
  <si>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</si>
  <si>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</si>
  <si>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</si>
  <si>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</si>
  <si>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</si>
  <si>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</si>
  <si>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</si>
  <si>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</si>
  <si>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</si>
  <si>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</si>
  <si>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</si>
  <si>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</si>
  <si>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</si>
  <si>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</si>
  <si>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</si>
  <si>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</si>
  <si>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</si>
  <si>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</si>
  <si>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</si>
  <si>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</si>
  <si>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</si>
  <si>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</si>
  <si>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</si>
  <si>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</si>
  <si>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</si>
  <si>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</si>
  <si>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</si>
  <si>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</si>
  <si>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</si>
  <si>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</si>
  <si>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</si>
  <si>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</si>
  <si>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</si>
  <si>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</si>
  <si>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</si>
  <si>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</si>
  <si>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</si>
  <si>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</si>
  <si>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</si>
  <si>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</si>
  <si>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</si>
  <si>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</si>
  <si>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</si>
  <si>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</si>
  <si>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</si>
  <si>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</si>
  <si>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</si>
  <si>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</si>
  <si>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</si>
  <si>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</si>
  <si>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</si>
  <si>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</si>
  <si>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</si>
  <si>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</si>
  <si>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</si>
  <si>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</si>
  <si>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</si>
  <si>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</si>
  <si>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</si>
  <si>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</si>
  <si>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</si>
  <si>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</si>
  <si>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</si>
  <si>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</si>
  <si>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</si>
  <si>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</si>
  <si>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</si>
  <si>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</si>
  <si>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</si>
  <si>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</si>
  <si>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</si>
  <si>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</si>
  <si>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</si>
  <si>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</si>
  <si>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</si>
  <si>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</si>
  <si>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</si>
  <si>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</si>
  <si>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</si>
  <si>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</si>
  <si>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</si>
  <si>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</si>
  <si>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</si>
  <si>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</si>
  <si>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</si>
  <si>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</si>
  <si>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</si>
  <si>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</si>
  <si>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</si>
  <si>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</si>
  <si>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</si>
  <si>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</si>
  <si>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</si>
  <si>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</si>
  <si>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</si>
  <si>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</si>
  <si>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</si>
  <si>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</si>
  <si>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</si>
  <si>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</si>
  <si>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</si>
  <si>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</si>
  <si>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</si>
  <si>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</si>
  <si>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</si>
  <si>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</si>
  <si>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</si>
  <si>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</si>
  <si>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</si>
  <si>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</si>
  <si>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</si>
  <si>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</si>
  <si>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</si>
  <si>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</si>
  <si>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</si>
  <si>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</si>
  <si>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</si>
  <si>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</si>
  <si>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</si>
  <si>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</si>
  <si>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</si>
  <si>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</si>
  <si>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</si>
  <si>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</si>
  <si>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</si>
  <si>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</si>
  <si>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</si>
  <si>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</si>
  <si>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</si>
  <si>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</si>
  <si>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</si>
  <si>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</si>
  <si>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</si>
  <si>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</si>
  <si>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</si>
  <si>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</si>
  <si>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</si>
  <si>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</si>
  <si>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</si>
  <si>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</si>
  <si>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</si>
  <si>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</si>
  <si>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</si>
  <si>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</si>
  <si>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</si>
  <si>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</si>
  <si>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</si>
  <si>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</si>
  <si>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</si>
  <si>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</si>
  <si>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</si>
  <si>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</si>
  <si>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</si>
  <si>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</si>
  <si>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</si>
  <si>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</si>
  <si>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</si>
  <si>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</si>
  <si>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</si>
  <si>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</si>
  <si>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</si>
  <si>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</si>
  <si>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</si>
  <si>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</si>
  <si>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</si>
  <si>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</si>
  <si>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</si>
  <si>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</si>
  <si>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</si>
  <si>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</si>
  <si>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</si>
  <si>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</si>
  <si>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</si>
  <si>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</si>
  <si>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</si>
  <si>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</si>
  <si>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</si>
  <si>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</si>
  <si>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</si>
  <si>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</si>
  <si>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</si>
  <si>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</si>
  <si>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</si>
  <si>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</si>
  <si>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</si>
  <si>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</si>
  <si>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</si>
  <si>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</si>
  <si>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</si>
  <si>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</si>
  <si>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</si>
  <si>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</si>
  <si>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</si>
  <si>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</si>
  <si>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</si>
  <si>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</si>
  <si>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</si>
  <si>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</si>
  <si>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</si>
  <si>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</si>
  <si>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</si>
  <si>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</si>
  <si>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</si>
  <si>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</si>
  <si>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</si>
  <si>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</si>
  <si>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</si>
  <si>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</si>
  <si>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</si>
  <si>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</si>
  <si>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</si>
  <si>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</si>
  <si>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</si>
  <si>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</si>
  <si>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</si>
  <si>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</si>
  <si>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</si>
  <si>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</si>
  <si>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</si>
  <si>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</si>
  <si>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</si>
  <si>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</si>
  <si>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</si>
  <si>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</si>
  <si>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</si>
  <si>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</si>
  <si>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</si>
  <si>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</si>
  <si>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</si>
  <si>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</si>
  <si>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</si>
  <si>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</si>
  <si>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</si>
  <si>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</si>
  <si>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</si>
  <si>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</si>
  <si>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</si>
  <si>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</si>
  <si>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</si>
  <si>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</si>
  <si>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</si>
  <si>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</si>
  <si>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</si>
  <si>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</si>
  <si>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</si>
  <si>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</si>
  <si>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</si>
  <si>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</si>
  <si>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</si>
  <si>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</si>
  <si>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</si>
  <si>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</si>
  <si>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</si>
  <si>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</si>
  <si>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</si>
  <si>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</si>
  <si>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</si>
  <si>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</si>
  <si>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</si>
  <si>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</si>
  <si>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</si>
  <si>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</si>
  <si>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</si>
  <si>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</si>
  <si>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</si>
  <si>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</si>
  <si>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</si>
  <si>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</si>
  <si>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</si>
  <si>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</si>
  <si>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</si>
  <si>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</si>
  <si>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</si>
  <si>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</si>
  <si>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</si>
  <si>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</si>
  <si>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</si>
  <si>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</si>
  <si>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</si>
  <si>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</si>
  <si>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</si>
  <si>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</si>
  <si>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</si>
  <si>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</si>
  <si>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</si>
  <si>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</si>
  <si>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</si>
  <si>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</si>
  <si>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</si>
  <si>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</si>
  <si>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</si>
  <si>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</si>
  <si>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</si>
  <si>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</si>
  <si>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</si>
  <si>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</si>
  <si>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</si>
  <si>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</si>
  <si>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</si>
  <si>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</si>
  <si>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</si>
  <si>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</si>
  <si>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</si>
  <si>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</si>
  <si>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</si>
  <si>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</si>
  <si>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</si>
  <si>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</si>
  <si>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</si>
  <si>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</si>
  <si>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</si>
  <si>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</si>
  <si>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</si>
  <si>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</si>
  <si>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</si>
  <si>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</si>
  <si>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</si>
  <si>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</si>
  <si>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</si>
  <si>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</si>
  <si>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</si>
  <si>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</si>
  <si>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</si>
  <si>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</si>
  <si>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</si>
  <si>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</si>
  <si>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</si>
  <si>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</si>
  <si>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</si>
  <si>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</si>
  <si>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</si>
  <si>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</si>
  <si>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</si>
  <si>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</si>
  <si>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</si>
  <si>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</si>
  <si>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</si>
  <si>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</si>
  <si>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</si>
  <si>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</si>
  <si>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</si>
  <si>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</si>
  <si>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</si>
  <si>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</si>
  <si>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</si>
  <si>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</si>
  <si>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</si>
  <si>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</si>
  <si>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</si>
  <si>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</si>
  <si>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</si>
  <si>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</si>
  <si>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</si>
  <si>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</si>
  <si>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</si>
  <si>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</si>
  <si>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</si>
  <si>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</si>
  <si>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</si>
  <si>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</si>
  <si>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</si>
  <si>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</si>
  <si>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</si>
  <si>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</si>
  <si>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</si>
  <si>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</si>
  <si>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</si>
  <si>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</si>
  <si>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</si>
  <si>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</si>
  <si>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</si>
  <si>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</si>
  <si>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</si>
  <si>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</si>
  <si>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</si>
  <si>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</si>
  <si>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</si>
  <si>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</si>
  <si>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</si>
  <si>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</si>
  <si>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</si>
  <si>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</si>
  <si>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</si>
  <si>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</si>
  <si>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</si>
  <si>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</si>
  <si>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</si>
  <si>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</si>
  <si>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</si>
  <si>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</si>
  <si>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</si>
  <si>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</si>
  <si>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</si>
  <si>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</si>
  <si>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</si>
  <si>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</si>
  <si>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</si>
  <si>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</si>
  <si>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</si>
  <si>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</si>
  <si>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</si>
  <si>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</si>
  <si>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</si>
  <si>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</si>
  <si>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</si>
  <si>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</si>
  <si>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</si>
  <si>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</si>
  <si>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</si>
  <si>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</si>
  <si>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</si>
  <si>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</si>
  <si>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</si>
  <si>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</si>
  <si>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</si>
  <si>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</si>
  <si>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</si>
  <si>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</si>
  <si>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</si>
  <si>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</si>
  <si>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</si>
  <si>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</si>
  <si>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</si>
  <si>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</si>
  <si>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</si>
  <si>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</si>
  <si>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</si>
  <si>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</si>
  <si>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</si>
  <si>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</si>
  <si>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</si>
  <si>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</si>
  <si>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</si>
  <si>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</si>
  <si>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</si>
  <si>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</si>
  <si>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</si>
  <si>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</si>
  <si>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</si>
  <si>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</si>
  <si>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</si>
  <si>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</si>
  <si>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</si>
  <si>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</si>
  <si>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</si>
  <si>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</si>
  <si>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</si>
  <si>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</si>
  <si>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</si>
  <si>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</si>
  <si>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</si>
  <si>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</si>
  <si>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</si>
  <si>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</si>
  <si>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</si>
  <si>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</si>
  <si>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</si>
  <si>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</si>
  <si>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</si>
  <si>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</si>
  <si>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</si>
  <si>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</si>
  <si>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</si>
  <si>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</si>
  <si>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</si>
  <si>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</si>
  <si>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</si>
  <si>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</si>
  <si>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</si>
  <si>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</si>
  <si>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</si>
  <si>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</si>
  <si>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</si>
  <si>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</si>
  <si>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</si>
  <si>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</si>
  <si>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</si>
  <si>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</si>
  <si>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</si>
  <si>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</si>
  <si>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</si>
  <si>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</si>
  <si>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</si>
  <si>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</si>
  <si>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</si>
  <si>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</si>
  <si>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</si>
  <si>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</si>
  <si>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</si>
  <si>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</si>
  <si>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</si>
  <si>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</si>
  <si>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</si>
  <si>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</si>
  <si>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</si>
  <si>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</si>
  <si>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</si>
  <si>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</si>
  <si>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</si>
  <si>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</si>
  <si>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</si>
  <si>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</si>
  <si>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</si>
  <si>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</si>
  <si>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</si>
  <si>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</si>
  <si>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</si>
  <si>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</si>
  <si>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</si>
  <si>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</si>
  <si>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</si>
  <si>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</si>
  <si>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</si>
  <si>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</si>
  <si>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</si>
  <si>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</si>
  <si>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</si>
  <si>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</si>
  <si>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</si>
  <si>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</si>
  <si>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</si>
  <si>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</si>
  <si>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</si>
  <si>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</si>
  <si>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</si>
  <si>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</si>
  <si>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</si>
  <si>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</si>
  <si>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</si>
  <si>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</si>
  <si>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</si>
  <si>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</si>
  <si>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</si>
  <si>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</si>
  <si>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</si>
  <si>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</si>
  <si>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</si>
  <si>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</si>
  <si>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</si>
  <si>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</si>
  <si>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</si>
  <si>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</si>
  <si>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</si>
  <si>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</si>
  <si>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</si>
  <si>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</si>
  <si>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</si>
  <si>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</si>
  <si>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</si>
  <si>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</si>
  <si>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</si>
  <si>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</si>
  <si>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</si>
  <si>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</si>
  <si>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</si>
  <si>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</si>
  <si>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</si>
  <si>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</si>
  <si>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</si>
  <si>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</si>
  <si>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</si>
  <si>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</si>
  <si>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</si>
  <si>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</si>
  <si>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</si>
  <si>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</si>
  <si>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</si>
  <si>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</si>
  <si>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</si>
  <si>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</si>
  <si>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</si>
  <si>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</si>
  <si>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</si>
  <si>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</si>
  <si>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</si>
  <si>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</si>
  <si>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</si>
  <si>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</si>
  <si>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</si>
  <si>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</si>
  <si>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</si>
  <si>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</si>
  <si>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</si>
  <si>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</si>
  <si>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</si>
  <si>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</si>
  <si>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</si>
  <si>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</si>
  <si>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</si>
  <si>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</si>
  <si>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</si>
  <si>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</si>
  <si>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</si>
  <si>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</si>
  <si>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</si>
  <si>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</si>
  <si>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</si>
  <si>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</si>
  <si>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</si>
  <si>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</si>
  <si>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</si>
  <si>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</si>
  <si>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</si>
  <si>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</si>
  <si>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</si>
  <si>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</si>
  <si>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</si>
  <si>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</si>
  <si>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</si>
  <si>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</si>
  <si>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</si>
  <si>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</si>
  <si>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</si>
  <si>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</si>
  <si>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</si>
  <si>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</si>
  <si>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</si>
  <si>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</si>
  <si>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</si>
  <si>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</si>
  <si>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</si>
  <si>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</si>
  <si>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</si>
  <si>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</si>
  <si>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</si>
  <si>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</si>
  <si>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</si>
  <si>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</si>
  <si>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</si>
  <si>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</si>
  <si>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</si>
  <si>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</si>
  <si>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</si>
  <si>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</si>
  <si>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</si>
  <si>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</si>
  <si>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</si>
  <si>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</si>
  <si>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</si>
  <si>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</si>
  <si>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</si>
  <si>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</si>
  <si>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</si>
  <si>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</si>
  <si>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</si>
  <si>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</si>
  <si>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</si>
  <si>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</si>
  <si>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</si>
  <si>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</si>
  <si>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</si>
  <si>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</si>
  <si>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</si>
  <si>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</si>
  <si>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</si>
  <si>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</si>
  <si>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</si>
  <si>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</si>
  <si>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</si>
  <si>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</si>
  <si>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</si>
  <si>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</si>
  <si>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</si>
  <si>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</si>
  <si>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</si>
  <si>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</si>
  <si>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</si>
  <si>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</si>
  <si>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</si>
  <si>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</si>
  <si>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</si>
  <si>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</si>
  <si>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</si>
  <si>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</si>
  <si>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</si>
  <si>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</si>
  <si>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</si>
  <si>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</si>
  <si>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</si>
  <si>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</si>
  <si>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</si>
  <si>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</si>
  <si>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</si>
  <si>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</si>
  <si>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</si>
  <si>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</si>
  <si>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</si>
  <si>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</si>
  <si>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</si>
  <si>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</si>
  <si>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</si>
  <si>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</si>
  <si>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</si>
  <si>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</si>
  <si>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</si>
  <si>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</si>
  <si>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</si>
  <si>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</si>
  <si>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</si>
  <si>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</si>
  <si>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</si>
  <si>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</si>
  <si>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</si>
  <si>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</si>
  <si>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</si>
  <si>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</si>
  <si>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</si>
  <si>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</si>
  <si>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</si>
  <si>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</si>
  <si>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</si>
  <si>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</si>
  <si>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</si>
  <si>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</si>
  <si>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</si>
  <si>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</si>
  <si>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</si>
  <si>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</si>
  <si>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</si>
  <si>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</si>
  <si>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</si>
  <si>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</si>
  <si>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</si>
  <si>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</si>
  <si>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</si>
  <si>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</si>
  <si>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</si>
  <si>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</si>
  <si>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</si>
  <si>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</si>
  <si>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</si>
  <si>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</si>
  <si>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</si>
  <si>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</si>
  <si>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</si>
  <si>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</si>
  <si>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</si>
  <si>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</si>
  <si>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</si>
  <si>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</si>
  <si>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</si>
  <si>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</si>
  <si>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</si>
  <si>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</si>
  <si>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</si>
  <si>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</si>
  <si>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</si>
  <si>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</si>
  <si>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</si>
  <si>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</si>
  <si>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</si>
  <si>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</si>
  <si>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</si>
  <si>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</si>
  <si>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</si>
  <si>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</si>
  <si>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</si>
  <si>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</si>
  <si>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</si>
  <si>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</si>
  <si>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</si>
  <si>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</si>
  <si>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</si>
  <si>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</si>
  <si>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</si>
  <si>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</si>
  <si>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</si>
  <si>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</si>
  <si>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</si>
  <si>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</si>
  <si>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</si>
  <si>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</si>
  <si>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</si>
  <si>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</si>
  <si>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</si>
  <si>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</si>
  <si>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</si>
  <si>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</si>
  <si>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</si>
  <si>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</si>
  <si>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</si>
  <si>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</si>
  <si>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</si>
  <si>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</si>
  <si>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</si>
  <si>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</si>
  <si>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</si>
  <si>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</si>
  <si>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</si>
  <si>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</si>
  <si>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</si>
  <si>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</si>
  <si>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</si>
  <si>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</si>
  <si>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</si>
  <si>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</si>
  <si>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</si>
  <si>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</si>
  <si>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</si>
  <si>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</si>
  <si>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</si>
  <si>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</si>
  <si>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</si>
  <si>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</si>
  <si>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</si>
  <si>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</si>
  <si>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</si>
  <si>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</si>
  <si>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</si>
  <si>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</si>
  <si>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</si>
  <si>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</si>
  <si>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</si>
  <si>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</si>
  <si>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</si>
  <si>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</si>
  <si>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</si>
  <si>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</si>
  <si>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</si>
  <si>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</si>
  <si>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</si>
  <si>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</si>
  <si>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</si>
  <si>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</si>
  <si>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</si>
  <si>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</si>
  <si>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</si>
  <si>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</si>
  <si>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</si>
  <si>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</si>
  <si>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</si>
  <si>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</si>
  <si>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</si>
  <si>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</si>
  <si>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</si>
  <si>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</si>
  <si>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</si>
  <si>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</si>
  <si>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</si>
  <si>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</si>
  <si>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</si>
  <si>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</si>
  <si>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</si>
  <si>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</si>
  <si>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</si>
  <si>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</si>
  <si>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</si>
  <si>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</si>
  <si>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</si>
  <si>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</si>
  <si>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</si>
  <si>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</si>
  <si>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</si>
  <si>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</si>
  <si>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</si>
  <si>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</si>
  <si>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</si>
  <si>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</si>
  <si>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</si>
  <si>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</si>
  <si>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</si>
  <si>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</si>
  <si>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</si>
  <si>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</si>
  <si>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</si>
  <si>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</si>
  <si>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</si>
  <si>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</si>
  <si>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</si>
  <si>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</si>
  <si>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</si>
  <si>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</si>
  <si>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</si>
  <si>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</si>
  <si>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</si>
  <si>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</si>
  <si>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</si>
  <si>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</si>
  <si>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</si>
  <si>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</si>
  <si>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</si>
  <si>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</si>
  <si>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</si>
  <si>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</si>
  <si>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</si>
  <si>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</si>
  <si>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</si>
  <si>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</si>
  <si>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</si>
  <si>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</si>
  <si>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</si>
  <si>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</si>
  <si>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</si>
  <si>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</si>
  <si>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</si>
  <si>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</si>
  <si>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</si>
  <si>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</si>
  <si>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</si>
  <si>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</si>
  <si>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</si>
  <si>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</si>
  <si>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</si>
  <si>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</si>
  <si>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</si>
  <si>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</si>
  <si>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</si>
  <si>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</si>
  <si>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</si>
  <si>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</si>
  <si>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</si>
  <si>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</si>
  <si>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</si>
  <si>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</si>
  <si>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</si>
  <si>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</si>
  <si>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</si>
  <si>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</si>
  <si>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</si>
  <si>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</si>
  <si>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</si>
  <si>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</si>
  <si>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</si>
  <si>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</si>
  <si>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</si>
  <si>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</si>
  <si>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</si>
  <si>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</si>
  <si>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</si>
  <si>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</si>
  <si>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</si>
  <si>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</si>
  <si>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</si>
  <si>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</si>
  <si>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</si>
  <si>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</si>
  <si>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</si>
  <si>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</si>
  <si>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</si>
  <si>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</si>
  <si>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</si>
  <si>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</si>
  <si>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</si>
  <si>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</si>
  <si>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</si>
  <si>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</si>
  <si>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</si>
  <si>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</si>
  <si>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</si>
  <si>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</si>
  <si>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</si>
  <si>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</si>
  <si>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</si>
  <si>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</si>
  <si>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</si>
  <si>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</si>
  <si>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</si>
  <si>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</si>
  <si>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</si>
  <si>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</si>
  <si>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</si>
  <si>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</si>
  <si>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</si>
  <si>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</si>
  <si>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</si>
  <si>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</si>
  <si>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</si>
  <si>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</si>
  <si>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</si>
  <si>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</si>
  <si>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</si>
  <si>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</si>
  <si>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</si>
  <si>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</si>
  <si>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</si>
  <si>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</si>
  <si>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</si>
  <si>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</si>
  <si>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</si>
  <si>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</si>
  <si>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</si>
  <si>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</si>
  <si>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</si>
  <si>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</si>
  <si>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</si>
  <si>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</si>
  <si>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</si>
  <si>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</si>
  <si>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</si>
  <si>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</si>
  <si>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</si>
  <si>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</si>
  <si>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</si>
  <si>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</si>
  <si>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</si>
  <si>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</si>
  <si>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</si>
  <si>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</si>
  <si>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</si>
  <si>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</si>
  <si>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</si>
  <si>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</si>
  <si>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</si>
  <si>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</si>
  <si>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</si>
  <si>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</si>
  <si>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</si>
  <si>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</si>
  <si>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</si>
  <si>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</si>
  <si>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</si>
  <si>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</si>
  <si>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</si>
  <si>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</si>
  <si>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</si>
  <si>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</si>
  <si>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</si>
  <si>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</si>
  <si>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</si>
  <si>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</si>
  <si>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</si>
  <si>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</si>
  <si>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</si>
  <si>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</si>
  <si>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</si>
  <si>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</si>
  <si>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</si>
  <si>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</si>
  <si>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</si>
  <si>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</si>
  <si>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</si>
  <si>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</si>
  <si>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</si>
  <si>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</si>
  <si>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</si>
  <si>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</si>
  <si>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</si>
  <si>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</si>
  <si>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</si>
  <si>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</si>
  <si>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</si>
  <si>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</si>
  <si>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</si>
  <si>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</si>
  <si>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</si>
  <si>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</si>
  <si>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</si>
  <si>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</si>
  <si>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</si>
  <si>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</si>
  <si>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</si>
  <si>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</si>
  <si>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</si>
  <si>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</si>
  <si>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</si>
  <si>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</si>
  <si>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</si>
  <si>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</si>
  <si>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</si>
  <si>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</si>
  <si>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</si>
  <si>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</si>
  <si>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</si>
  <si>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</si>
  <si>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</si>
  <si>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</si>
  <si>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</si>
  <si>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</si>
  <si>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</si>
  <si>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</si>
  <si>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</si>
  <si>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</si>
  <si>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</si>
  <si>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</si>
  <si>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</si>
  <si>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</si>
  <si>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</si>
  <si>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</si>
  <si>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</si>
  <si>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</si>
  <si>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</si>
  <si>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</si>
  <si>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</si>
  <si>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</si>
  <si>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</si>
  <si>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</si>
  <si>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</si>
  <si>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</si>
  <si>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</si>
  <si>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</si>
  <si>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</si>
  <si>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</si>
  <si>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</si>
  <si>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</si>
  <si>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</si>
  <si>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</si>
  <si>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</si>
  <si>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</si>
  <si>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</si>
  <si>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</si>
  <si>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</si>
  <si>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</si>
  <si>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</si>
  <si>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</si>
  <si>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</si>
  <si>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</si>
  <si>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</si>
  <si>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</si>
  <si>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</si>
  <si>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</si>
  <si>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</si>
  <si>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</si>
  <si>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</si>
  <si>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</si>
  <si>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</si>
  <si>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</si>
  <si>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</si>
  <si>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</si>
  <si>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</si>
  <si>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</si>
  <si>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</si>
  <si>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</si>
  <si>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</si>
  <si>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</si>
  <si>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</si>
  <si>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</si>
  <si>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</si>
  <si>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</si>
  <si>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</si>
  <si>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</si>
  <si>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</si>
  <si>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</si>
  <si>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</si>
  <si>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</si>
  <si>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</si>
  <si>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</si>
  <si>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</si>
  <si>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</si>
  <si>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</si>
  <si>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</si>
  <si>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</si>
  <si>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</si>
  <si>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</si>
  <si>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</si>
  <si>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</si>
  <si>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</si>
  <si>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</si>
  <si>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</si>
  <si>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</si>
  <si>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</si>
  <si>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</si>
  <si>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</si>
  <si>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</si>
  <si>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</si>
  <si>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</si>
  <si>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</si>
  <si>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</si>
  <si>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</si>
  <si>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</si>
  <si>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</si>
  <si>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</si>
  <si>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</si>
  <si>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</si>
  <si>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</si>
  <si>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</si>
  <si>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</si>
  <si>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</si>
  <si>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</si>
  <si>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</si>
  <si>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</si>
  <si>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</si>
  <si>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</si>
  <si>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</si>
  <si>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</si>
  <si>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</si>
  <si>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</si>
  <si>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</si>
  <si>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</si>
  <si>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</si>
  <si>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</si>
  <si>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</si>
  <si>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</si>
  <si>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</si>
  <si>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</si>
  <si>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</si>
  <si>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</si>
  <si>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</si>
  <si>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</si>
  <si>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</si>
  <si>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</si>
  <si>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</si>
  <si>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</si>
  <si>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</si>
  <si>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</si>
  <si>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</si>
  <si>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</si>
  <si>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</si>
  <si>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</si>
  <si>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</si>
  <si>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</si>
  <si>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</si>
  <si>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</si>
  <si>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</si>
  <si>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</si>
  <si>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</si>
  <si>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</si>
  <si>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</si>
  <si>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</si>
  <si>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</si>
  <si>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</si>
  <si>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</si>
  <si>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</si>
  <si>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</si>
  <si>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</si>
  <si>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</si>
  <si>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</si>
  <si>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</si>
  <si>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</si>
  <si>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</si>
  <si>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</si>
  <si>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</si>
  <si>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</si>
  <si>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</si>
  <si>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</si>
  <si>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</si>
  <si>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</si>
  <si>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</si>
  <si>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</si>
  <si>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</si>
  <si>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</si>
  <si>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</si>
  <si>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</si>
  <si>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</si>
  <si>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</si>
  <si>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</si>
  <si>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</si>
  <si>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</si>
  <si>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</si>
  <si>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</si>
  <si>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</si>
  <si>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</si>
  <si>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</si>
  <si>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</si>
  <si>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</si>
  <si>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</si>
  <si>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</si>
  <si>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</si>
  <si>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</si>
  <si>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</si>
  <si>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</si>
  <si>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</si>
  <si>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</si>
  <si>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</si>
  <si>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</si>
  <si>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</si>
  <si>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</si>
  <si>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</si>
  <si>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</si>
  <si>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</si>
  <si>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</si>
  <si>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</si>
  <si>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</si>
  <si>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</si>
  <si>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</si>
  <si>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</si>
  <si>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</si>
  <si>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</si>
  <si>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</si>
  <si>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</si>
  <si>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</si>
  <si>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</si>
  <si>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</si>
  <si>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</si>
  <si>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</si>
  <si>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</si>
  <si>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</si>
  <si>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</si>
  <si>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</si>
  <si>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</si>
  <si>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</si>
  <si>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</si>
  <si>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</si>
  <si>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</si>
  <si>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</si>
  <si>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</si>
  <si>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</si>
  <si>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</si>
  <si>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</si>
  <si>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</si>
  <si>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</si>
  <si>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</si>
  <si>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</si>
  <si>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</si>
  <si>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</si>
  <si>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</si>
  <si>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</si>
  <si>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</si>
  <si>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</si>
  <si>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</si>
  <si>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</si>
  <si>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</si>
  <si>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</si>
  <si>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</si>
  <si>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</si>
  <si>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</si>
  <si>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</si>
  <si>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</si>
  <si>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</si>
  <si>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</si>
  <si>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</si>
  <si>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</si>
  <si>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</si>
  <si>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</si>
  <si>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</si>
  <si>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</si>
  <si>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</si>
  <si>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</si>
  <si>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</si>
  <si>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</si>
  <si>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</si>
  <si>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</si>
  <si>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</si>
  <si>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</si>
  <si>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</si>
  <si>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</si>
  <si>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</si>
  <si>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</si>
  <si>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</si>
  <si>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</si>
  <si>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</si>
  <si>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</si>
  <si>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</si>
  <si>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</si>
  <si>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</si>
  <si>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</si>
  <si>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</si>
  <si>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</si>
  <si>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</si>
  <si>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</si>
  <si>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</si>
  <si>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</si>
  <si>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</si>
  <si>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</si>
  <si>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</si>
  <si>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</si>
  <si>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</si>
  <si>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</si>
  <si>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</si>
  <si>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</si>
  <si>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</si>
  <si>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</si>
  <si>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</si>
  <si>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</si>
  <si>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</si>
  <si>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</si>
  <si>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</si>
  <si>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</si>
  <si>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</si>
  <si>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</si>
  <si>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</si>
  <si>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</si>
  <si>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</si>
  <si>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</si>
  <si>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</si>
  <si>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</si>
  <si>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</si>
  <si>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</si>
  <si>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</si>
  <si>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</si>
  <si>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</si>
  <si>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</si>
  <si>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</si>
  <si>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</si>
  <si>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</si>
  <si>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</si>
  <si>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</si>
  <si>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</si>
  <si>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</si>
  <si>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</si>
  <si>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</si>
  <si>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</si>
  <si>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</si>
  <si>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</si>
  <si>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</si>
  <si>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</si>
  <si>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</si>
  <si>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</si>
  <si>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</si>
  <si>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</si>
  <si>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</si>
  <si>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</si>
  <si>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</si>
  <si>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</si>
  <si>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</si>
  <si>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</si>
  <si>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</si>
  <si>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</si>
  <si>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</si>
  <si>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</si>
  <si>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</si>
  <si>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</si>
  <si>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</si>
  <si>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</si>
  <si>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</si>
  <si>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</si>
  <si>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</si>
  <si>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</si>
  <si>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</si>
  <si>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</si>
  <si>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</si>
  <si>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</si>
  <si>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</si>
  <si>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</si>
  <si>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</si>
  <si>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</si>
  <si>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</si>
  <si>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</si>
  <si>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</si>
  <si>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</si>
  <si>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</si>
  <si>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</si>
  <si>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</si>
  <si>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</si>
  <si>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</si>
  <si>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</si>
  <si>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</si>
  <si>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</si>
  <si>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</si>
  <si>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</si>
  <si>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</si>
  <si>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</si>
  <si>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</si>
  <si>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</si>
  <si>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</si>
  <si>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</si>
  <si>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</si>
  <si>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</si>
  <si>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</si>
  <si>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</si>
  <si>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</si>
  <si>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</si>
  <si>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</si>
  <si>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</si>
  <si>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</si>
  <si>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</si>
  <si>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</si>
  <si>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</si>
  <si>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</si>
  <si>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</si>
  <si>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</si>
  <si>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</si>
  <si>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</si>
  <si>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</si>
  <si>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</si>
  <si>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</si>
  <si>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</si>
  <si>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</si>
  <si>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</si>
  <si>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</si>
  <si>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</si>
  <si>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</si>
  <si>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</si>
  <si>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</si>
  <si>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</si>
  <si>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</si>
  <si>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</si>
  <si>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</si>
  <si>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</si>
  <si>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</si>
  <si>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</si>
  <si>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</si>
  <si>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</si>
  <si>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</si>
  <si>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</si>
  <si>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</si>
  <si>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</si>
  <si>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</si>
  <si>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</si>
  <si>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</si>
  <si>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</si>
  <si>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</si>
  <si>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</si>
  <si>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</si>
  <si>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</si>
  <si>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</si>
  <si>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</si>
  <si>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</si>
  <si>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</si>
  <si>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</si>
  <si>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</si>
  <si>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</si>
  <si>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</si>
  <si>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</si>
  <si>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</si>
  <si>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</si>
  <si>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</si>
  <si>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</si>
  <si>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</si>
  <si>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</si>
  <si>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</si>
  <si>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</si>
  <si>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</si>
  <si>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</si>
  <si>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</si>
  <si>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</si>
  <si>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</si>
  <si>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</si>
  <si>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</si>
  <si>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</si>
  <si>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</si>
  <si>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</si>
  <si>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</si>
  <si>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</si>
  <si>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</si>
  <si>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</si>
  <si>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</si>
  <si>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</si>
  <si>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</si>
  <si>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</si>
  <si>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</si>
  <si>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</si>
  <si>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</si>
  <si>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</si>
  <si>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</si>
  <si>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</si>
  <si>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</si>
  <si>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</si>
  <si>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</si>
  <si>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</si>
  <si>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</si>
  <si>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</si>
  <si>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</si>
  <si>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</si>
  <si>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</si>
  <si>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</si>
  <si>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</si>
  <si>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</si>
  <si>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</si>
  <si>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</si>
  <si>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</si>
  <si>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</si>
  <si>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</si>
  <si>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</si>
  <si>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</si>
  <si>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</si>
  <si>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</si>
  <si>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</si>
  <si>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</si>
  <si>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 xml:space="preserve">Team connct PG at site and 5G disconnected due to load issue </t>
  </si>
  <si>
    <t>PCM-20251011-00000856</t>
  </si>
  <si>
    <t>ETA:50 Min</t>
  </si>
  <si>
    <t xml:space="preserve"> PCM-20250215-00000830 </t>
  </si>
  <si>
    <t>LTE site still down and  site located in aramco area access issue need special permission</t>
  </si>
  <si>
    <t xml:space="preserve"> PCM-20251011-00000745 </t>
  </si>
  <si>
    <t xml:space="preserve">Access road issue </t>
  </si>
  <si>
    <t xml:space="preserve"> PCM-20251011-00000838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</si>
  <si>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</si>
  <si>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</si>
  <si>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</si>
  <si>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</si>
  <si>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</si>
  <si>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PCM-20251011-00000868</t>
  </si>
  <si>
    <t>EM Team reached the site and found New vandalism case main power cable stolen  / Team at site</t>
  </si>
  <si>
    <t>PCM-20251011-00000831</t>
  </si>
  <si>
    <t>EM Team on the way ETA 75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</si>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</sst>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7" totalsRowShown="0" headerRowDxfId="64" dataDxfId="63" headerRowBorderDxfId="61" tableBorderDxfId="62">
  <autoFilter ref="A1:L118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1" totalsRowShown="0" headerRowDxfId="48" dataDxfId="47" headerRowBorderDxfId="45" tableBorderDxfId="46" totalsRowBorderDxfId="44">
  <autoFilter ref="A1:L4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278.52026180555549</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1.0109328703692881</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0.40814351851440733</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1" t="s">
        <v>8903</v>
      </c>
      <c r="E5" s="66" t="s">
        <v>38964</v>
      </c>
      <c r="F5" s="157">
        <v>45941.385833333334</v>
      </c>
      <c r="G5" s="156">
        <f ca="1">IFERROR(NOW()-F5,"")</f>
        <v>8.2854166663310025E-2</v>
      </c>
      <c r="H5" s="162">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45941.468687499997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45941.468687499997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45941.468687499997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45941.468687499997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45941.468687499997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45941.468687499997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45941.468687499997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45941.468687499997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45941.468687499997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45941.468687499997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45941.468687499997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45941.468687499997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45941.468687499997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45941.468687499997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45941.468687499997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45941.468687499997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45941.468687499997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45941.468687499997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45941.468687499997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45941.468687499997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45941.468687499997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45941.468687499997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45941.468687499997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45941.468687499997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45941.468687499997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45941.468687499997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45941.468687499997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45941.468687499997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45941.468687499997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45941.468687499997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45941.468687499997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45941.468687499997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45941.468687499997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45941.468687499997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45941.468687499997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45941.468687499997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45941.468687499997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45941.468687499997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45941.468687499997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45941.468687499997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45941.468687499997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45941.468687499997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45941.468687499997</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45941.468687499997</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45941.468687499997</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45941.468687499997</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B27D4296-D976-4FA4-B00E-7B93EB0A62E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134.74160439815023</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116.46884976852016</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45941.468687499997</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45941.468687499997</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45941.468687499997</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45941.468687499997</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45941.468687499997</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45941.468687499997</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45941.468687499997</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45941.468687499997</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45941.468687499997</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45941.468687499997</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45941.468687499997</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45941.468687499997</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45941.468687499997</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45941.468687499997</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45941.468687499997</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45941.468687499997</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45941.468687499997</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45941.468687499997</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45941.468687499997</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45941.468687499997</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45941.468687499997</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45941.468687499997</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45941.468687499997</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45941.468687499997</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45941.468687499997</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45941.468687499997</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45941.468687499997</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45941.468687499997</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45941.468687499997</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45941.468687499997</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45941.468687499997</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45941.468687499997</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45941.468687499997</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45941.468687499997</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45941.468687499997</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45941.468687499997</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45941.468687499997</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45941.468687499997</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45941.468687499997</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45941.468687499997</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45941.468687499997</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45941.468687499997</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45941.468687499997</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45941.468687499997</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45941.468687499997</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45941.468687499997</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45941.468687499997</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45941.468687499997</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45941.468687499997</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45941.468687499997</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45941.468687499997</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45941.468687499997</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45941.468687499997</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45941.468687499997</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45941.468687499997</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45941.468687499997</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45941.468687499997</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45941.468687499997</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45941.468687499997</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45941.468687499997</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45941.468687499997</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45941.468687499997</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45941.468687499997</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45941.468687499997</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45941.468687499997</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45941.468687499997</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45941.468687499997</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45941.468687499997</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45941.468687499997</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45941.468687499997</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45941.468687499997</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45941.468687499997</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45941.468687499997</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45941.468687499997</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45941.468687499997</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45941.468687499997</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45941.468687499997</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45941.468687499997</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45941.468687499997</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45941.468687499997</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45941.468687499997</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45941.468687499997</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45941.468687499997</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45941.468687499997</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45941.468687499997</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45941.468687499997</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45941.468687499997</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45941.468687499997</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45941.468687499997</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45941.468687499997</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45941.468687499997</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45941.468687499997</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45941.468687499997</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45941.468687499997</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45941.468687499997</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45941.468687499997</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45941.468687499997</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45941.468687499997</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45941.468687499997</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45941.468687499997</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45941.468687499997</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45941.468687499997</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45941.468687499997</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45941.468687499997</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45941.468687499997</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45941.468687499997</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45941.468687499997</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45941.468687499997</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45941.468687499997</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45941.468687499997</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45941.468687499997</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45941.468687499997</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45941.468687499997</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45941.468687499997</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45941.468687499997</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45941.468687499997</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45941.468687499997</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45941.468687499997</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45941.468687499997</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45941.468687499997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45941.468687499997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45941.468687499997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45941.468687499997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45941.468687499997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45941.468687499997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45941.468687499997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45941.468687499997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45941.468687499997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45941.468687499997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45941.468687499997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45941.468687499997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45941.468687499997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45941.468687499997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45941.468687499997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45941.468687499997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45941.468687499997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45941.468687499997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45941.468687499997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45941.468687499997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45941.468687499997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45941.468687499997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45941.468687499997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45941.468687499997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45941.468687499997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45941.468687499997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45941.468687499997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45941.468687499997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45941.468687499997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45941.468687499997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45941.468687499997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45941.468687499997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45941.468687499997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45941.468687499997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45941.468687499997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45941.468687499997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45941.468687499997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45941.468687499997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45941.468687499997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45941.468687499997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45941.468687499997</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45941.468687499997</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45941.468687499997</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45941.468687499997</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45941.468687499997</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45941.468687499997</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row r="171" spans="1:88" ht="31.5" customHeight="1">
      <c r="A171" s="116"/>
      <c r="B171" s="18" t="str">
        <f>IFERROR(VLOOKUP(D171,DB!A:K,11,0),"")</f>
        <v/>
      </c>
      <c r="C171" s="18"/>
      <c r="D171" s="18"/>
      <c r="E171" s="117"/>
      <c r="F171" s="118"/>
      <c r="G171" s="119">
        <f ca="1">IFERROR(NOW()-F171,"-")</f>
        <v>45941.468687499997</v>
      </c>
      <c r="H171" s="118"/>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4"/>
    </row>
    <row r="172" spans="1:88" ht="31.5" customHeight="1">
      <c r="A172" s="116"/>
      <c r="B172" s="18" t="str">
        <f>IFERROR(VLOOKUP(D172,DB!A:K,11,0),"")</f>
        <v/>
      </c>
      <c r="C172" s="18"/>
      <c r="D172" s="18"/>
      <c r="E172" s="117"/>
      <c r="F172" s="118"/>
      <c r="G172" s="119">
        <f ca="1">IFERROR(NOW()-F172,"-")</f>
        <v>45941.468687499997</v>
      </c>
      <c r="H172" s="118"/>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4"/>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7"/>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s="113" customFormat="1" ht="15" customHeight="1">
      <c r="A2" s="90" t="s">
        <v>39058</v>
      </c>
      <c r="B2" s="64" t="str">
        <f>IFERROR(VLOOKUP(D2,DB!A:K,11,0),"")</f>
        <v>R3</v>
      </c>
      <c r="C2" s="64">
        <v>2</v>
      </c>
      <c r="D2" s="64" t="s">
        <v>23498</v>
      </c>
      <c r="E2" s="64" t="s">
        <v>38969</v>
      </c>
      <c r="F2" s="170">
        <v>45941.382280092592</v>
      </c>
      <c r="G2" s="169">
        <f ca="1">IFERROR(NOW()-F2,"-")</f>
        <v>8.640740740520414E-2</v>
      </c>
      <c r="H2" s="168">
        <v>45941.372662037036</v>
      </c>
      <c r="I2" s="90" t="str">
        <f>IFERROR(VLOOKUP(D2,DB!A:F,6,0),"")</f>
        <v>SCECO</v>
      </c>
      <c r="J2" s="64" t="str">
        <f>IFERROR(VLOOKUP(D2,DB!A:G,7,0),"")</f>
        <v>Vandalized</v>
      </c>
      <c r="K2" s="167" t="s">
        <v>39059</v>
      </c>
      <c r="L2" s="166" t="str">
        <f>IFERROR(VLOOKUP(D2,DB!A:I,9,0),"")</f>
        <v>Latis</v>
      </c>
    </row>
    <row r="3" spans="1:13" ht="15" customHeight="1">
      <c r="A3" s="19" t="s">
        <v>39060</v>
      </c>
      <c r="B3" s="64" t="str">
        <f>IFERROR(VLOOKUP(D3,DB!A:K,11,0),"")</f>
        <v>R3</v>
      </c>
      <c r="C3" s="18">
        <v>2</v>
      </c>
      <c r="D3" s="18" t="s">
        <v>29658</v>
      </c>
      <c r="E3" s="18" t="s">
        <v>38964</v>
      </c>
      <c r="F3" s="20">
        <v>45941.453344907408</v>
      </c>
      <c r="G3" s="21">
        <f t="shared" ref="G3:G20" ca="1" si="0">IFERROR(NOW()-F3,"-")</f>
        <v>1.5342824073741212E-2</v>
      </c>
      <c r="H3" s="22">
        <v>45941.446712962963</v>
      </c>
      <c r="I3" s="19" t="str">
        <f>IFERROR(VLOOKUP(D3,DB!A:F,6,0),"")</f>
        <v>SCECO</v>
      </c>
      <c r="J3" s="18" t="str">
        <f>IFERROR(VLOOKUP(D3,DB!A:G,7,0),"")</f>
        <v>Dead</v>
      </c>
      <c r="K3" s="47" t="s">
        <v>39061</v>
      </c>
      <c r="L3" s="23" t="str">
        <f>IFERROR(VLOOKUP(D3,DB!A:I,9,0),"")</f>
        <v>Latis</v>
      </c>
    </row>
    <row r="4" spans="1:13" ht="15" customHeight="1">
      <c r="A4" s="19"/>
      <c r="B4" s="64" t="str">
        <f>IFERROR(VLOOKUP(D4,DB!A:K,11,0),"")</f>
        <v/>
      </c>
      <c r="C4" s="18"/>
      <c r="D4" s="18"/>
      <c r="E4" s="18"/>
      <c r="F4" s="20"/>
      <c r="G4" s="21">
        <f t="shared" ca="1" si="0"/>
        <v>45941.468687731482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45941.468687731482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45941.468687731482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45941.468687731482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45941.468687731482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45941.468687731482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45941.468687731482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45941.468687731482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45941.468687731482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45941.468687731482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45941.468687731482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45941.468687731482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45941.468687731482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45941.468687731482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45941.468687731482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45941.468687731482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45941.468687731482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ref="G21:G84" ca="1" si="1">IFERROR(NOW()-F21,"-")</f>
        <v>45941.468687731482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45941.468687731482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45941.468687731482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45941.468687731482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45941.468687731482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45941.468687731482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45941.468687731482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45941.468687731482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45941.468687731482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45941.468687731482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45941.468687731482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45941.468687731482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45941.468687731482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45941.468687731482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45941.468687731482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45941.468687731482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45941.468687731482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45941.468687731482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45941.468687731482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45941.468687731482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45941.468687731482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45941.468687731482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45941.468687731482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45941.468687731482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45941.468687731482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45941.468687731482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45941.468687731482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45941.468687731482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45941.468687731482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45941.468687731482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45941.468687731482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45941.468687731482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45941.468687731482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45941.468687731482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45941.468687731482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45941.468687731482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45941.468687731482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45941.468687731482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45941.468687731482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45941.468687731482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45941.468687731482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45941.468687731482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45941.468687731482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45941.468687731482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45941.468687731482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45941.468687731482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45941.468687731482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45941.468687731482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45941.468687731482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45941.468687731482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45941.468687731482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45941.468687731482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45941.468687731482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45941.468687731482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45941.468687731482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45941.468687731482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45941.468687731482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45941.468687731482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45941.468687731482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45941.468687731482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45941.468687731482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45941.468687731482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45941.468687731482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45941.468687731482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ref="G85:G148" ca="1" si="2">IFERROR(NOW()-F85,"-")</f>
        <v>45941.468687731482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45941.468687731482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45941.468687731482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45941.468687731482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45941.468687731482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45941.468687731482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45941.468687731482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45941.468687731482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45941.468687731482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45941.468687731482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45941.468687731482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45941.468687731482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45941.468687731482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45941.468687731482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45941.468687731482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45941.468687731482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45941.468687731482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45941.468687731482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45941.468687731482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45941.468687731482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45941.468687731482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45941.468687731482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45941.468687731482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45941.468687731482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45941.468687731482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45941.468687731482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45941.468687731482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45941.468687731482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45941.468687731482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45941.468687731482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45941.468687731482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45941.468687731482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45941.468687731482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45941.468687731482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45941.468687731482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45941.468687731482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45941.468687731482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45941.468687731482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45941.468687731482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45941.468687731482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45941.468687731482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45941.468687731482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45941.468687731482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45941.468687731482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45941.468687731482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45941.468687731482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45941.468687731482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45941.468687731482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45941.468687731482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45941.468687731482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45941.468687731482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45941.468687731482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45941.468687731482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45941.468687731482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45941.468687731482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45941.468687731482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45941.468687731482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45941.468687731482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45941.468687731482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45941.468687731482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45941.468687731482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45941.468687731482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45941.468687731482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45941.468687731482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ref="G149:G212" ca="1" si="3">IFERROR(NOW()-F149,"-")</f>
        <v>45941.468687731482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45941.468687731482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45941.468687731482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45941.468687731482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45941.468687731482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45941.468687731482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45941.468687731482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45941.468687731482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45941.468687731482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45941.468687731482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45941.468687731482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45941.468687731482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45941.468687731482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45941.468687731482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45941.468687731482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45941.468687731482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45941.468687731482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45941.468687731482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45941.468687731482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45941.468687731482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45941.468687731482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45941.468687731482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45941.468687731482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45941.468687731482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45941.468687731482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45941.468687731482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45941.468687731482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45941.468687731482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45941.468687731482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45941.468687731482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45941.468687731482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45941.468687731482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45941.468687731482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45941.468687731482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45941.468687731482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45941.468687731482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45941.468687731482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45941.468687731482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45941.468687731482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45941.468687731482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45941.468687731482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45941.468687731482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45941.468687731482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45941.468687731482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45941.468687731482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45941.468687731482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45941.468687731482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45941.468687731482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45941.468687731482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45941.468687731482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45941.468687731482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45941.468687731482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45941.468687731482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45941.468687731482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45941.468687731482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45941.468687731482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45941.468687731482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45941.468687731482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45941.468687731482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45941.468687731482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45941.468687731482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45941.468687731482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45941.468687731482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45941.468687731482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ref="G213:G276" ca="1" si="4">IFERROR(NOW()-F213,"-")</f>
        <v>45941.468687731482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45941.468687731482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45941.468687731482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45941.468687731482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45941.468687731482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45941.468687731482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45941.468687731482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45941.468687731482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45941.468687731482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45941.468687731482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45941.468687731482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45941.468687731482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45941.468687731482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45941.468687731482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45941.468687731482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45941.468687731482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45941.468687731482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45941.468687731482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45941.468687731482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45941.468687731482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45941.468687731482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45941.468687731482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45941.468687731482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45941.468687731482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45941.468687731482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45941.468687731482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45941.468687731482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45941.468687731482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45941.468687731482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45941.468687731482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45941.468687731482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45941.468687731482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45941.468687731482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45941.468687731482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45941.468687731482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45941.468687731482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45941.468687731482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45941.468687731482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45941.468687731482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45941.468687731482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45941.468687731482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45941.468687731482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45941.468687731482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45941.468687731482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45941.468687731482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45941.468687731482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45941.468687731482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45941.468687731482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45941.468687731482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45941.468687731482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45941.468687731482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45941.468687731482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45941.468687731482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45941.468687731482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45941.468687731482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45941.468687731482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45941.468687731482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45941.468687731482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45941.468687731482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45941.468687731482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45941.468687731482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45941.468687731482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45941.468687731482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45941.468687731482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ref="G277:G340" ca="1" si="5">IFERROR(NOW()-F277,"-")</f>
        <v>45941.468687731482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45941.468687731482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45941.468687731482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45941.468687731482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45941.468687731482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45941.468687731482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45941.468687731482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45941.468687731482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45941.468687731482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45941.468687731482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45941.468687731482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45941.468687731482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45941.468687731482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45941.468687731482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45941.468687731482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45941.468687731482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45941.468687731482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45941.468687731482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45941.468687731482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45941.468687731482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45941.468687731482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45941.468687731482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45941.468687731482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45941.468687731482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45941.468687731482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45941.468687731482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45941.468687731482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45941.468687731482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45941.468687731482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45941.468687731482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45941.468687731482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45941.468687731482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45941.468687731482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45941.468687731482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45941.468687731482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45941.468687731482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45941.468687731482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45941.468687731482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45941.468687731482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45941.468687731482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45941.468687731482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45941.468687731482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45941.468687731482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45941.468687731482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45941.468687731482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45941.468687731482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45941.468687731482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45941.468687731482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45941.468687731482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45941.468687731482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45941.468687731482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45941.468687731482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45941.468687731482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45941.468687731482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45941.468687731482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45941.468687731482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45941.468687731482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45941.468687731482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45941.468687731482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45941.468687731482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45941.468687731482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45941.468687731482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45941.468687731482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45941.468687731482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ref="G341:G404" ca="1" si="6">IFERROR(NOW()-F341,"-")</f>
        <v>45941.468687731482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45941.468687731482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45941.468687731482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45941.468687731482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45941.468687731482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45941.468687731482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45941.468687731482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45941.468687731482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45941.468687731482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45941.468687731482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45941.468687731482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45941.468687731482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45941.468687731482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45941.468687731482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45941.468687731482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45941.468687731482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45941.468687731482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45941.468687731482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45941.468687731482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45941.468687731482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45941.468687731482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45941.468687731482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45941.468687731482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45941.468687731482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45941.468687731482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45941.468687731482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45941.468687731482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45941.468687731482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45941.468687731482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45941.468687731482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45941.468687731482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45941.468687731482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45941.468687731482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45941.468687731482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45941.468687731482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45941.468687731482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45941.468687731482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45941.468687731482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45941.468687731482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45941.468687731482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45941.468687731482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45941.468687731482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45941.468687731482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45941.468687731482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45941.468687731482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45941.468687731482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45941.468687731482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45941.468687731482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45941.468687731482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45941.468687731482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45941.468687731482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45941.468687731482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45941.468687731482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45941.468687731482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45941.468687731482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45941.468687731482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45941.468687731482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45941.468687731482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45941.468687731482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45941.468687731482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45941.468687731482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45941.468687731482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45941.468687731482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45941.468687731482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ref="G405:G468" ca="1" si="7">IFERROR(NOW()-F405,"-")</f>
        <v>45941.468687731482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45941.468687731482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45941.468687731482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45941.468687731482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45941.468687731482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45941.468687731482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45941.468687731482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45941.468687731482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45941.468687731482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45941.468687731482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45941.468687731482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45941.468687731482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45941.468687731482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45941.468687731482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45941.468687731482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45941.468687731482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45941.468687731482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45941.468687731482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45941.468687731482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45941.468687731482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45941.468687731482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45941.468687731482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45941.468687731482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45941.468687731482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45941.468687731482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45941.468687731482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45941.468687731482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45941.468687731482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45941.468687731482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45941.468687731482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45941.468687731482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45941.468687731482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45941.468687731482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45941.468687731482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45941.468687731482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45941.468687731482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45941.468687731482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45941.468687731482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45941.468687731482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45941.468687731482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45941.468687731482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45941.468687731482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45941.468687731482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45941.468687731482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45941.468687731482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45941.468687731482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45941.468687731482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45941.468687731482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45941.468687731482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45941.468687731482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45941.468687731482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45941.468687731482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45941.468687731482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45941.468687731482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45941.468687731482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45941.468687731482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45941.468687731482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45941.468687731482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45941.468687731482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45941.468687731482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45941.468687731482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45941.468687731482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45941.468687731482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45941.468687731482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ref="G469:G532" ca="1" si="8">IFERROR(NOW()-F469,"-")</f>
        <v>45941.468687731482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45941.468687731482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45941.468687731482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45941.468687731482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45941.468687731482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45941.468687731482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45941.468687731482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45941.468687731482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45941.468687731482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45941.468687731482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45941.468687731482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45941.468687731482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45941.468687731482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45941.468687731482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45941.468687731482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45941.468687731482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45941.468687731482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45941.468687731482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45941.468687731482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45941.468687731482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45941.468687731482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45941.468687731482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45941.468687731482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45941.468687731482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45941.468687731482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45941.468687731482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45941.468687731482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45941.468687731482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45941.468687731482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45941.468687731482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45941.468687731482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45941.468687731482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45941.468687731482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45941.468687731482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45941.468687731482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45941.468687731482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45941.468687731482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45941.468687731482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45941.468687731482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45941.468687731482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45941.468687731482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45941.468687731482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45941.468687731482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45941.468687731482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45941.468687731482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45941.468687731482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45941.468687731482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45941.468687731482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45941.468687731482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45941.468687731482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45941.468687731482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45941.468687731482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45941.468687731482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45941.468687731482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45941.468687731482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45941.468687731482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45941.468687731482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45941.468687731482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45941.468687731482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45941.468687731482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45941.468687731482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45941.468687731482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45941.468687731482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45941.468687731482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ref="G533:G596" ca="1" si="9">IFERROR(NOW()-F533,"-")</f>
        <v>45941.468687731482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45941.468687731482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45941.468687731482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45941.468687731482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45941.468687731482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45941.468687731482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45941.468687731482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45941.468687731482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45941.468687731482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45941.468687731482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45941.468687731482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45941.468687731482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45941.468687731482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45941.468687731482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45941.468687731482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45941.468687731482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45941.468687731482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45941.468687731482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45941.468687731482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45941.468687731482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45941.468687731482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45941.468687731482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45941.468687731482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45941.468687731482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45941.468687731482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45941.468687731482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45941.468687731482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45941.468687731482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45941.468687731482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45941.468687731482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45941.468687731482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45941.468687731482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45941.468687731482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45941.468687731482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45941.468687731482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45941.468687731482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45941.468687731482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45941.468687731482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45941.468687731482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45941.468687731482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45941.468687731482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45941.468687731482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45941.468687731482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45941.468687731482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45941.468687731482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45941.468687731482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45941.468687731482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45941.468687731482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45941.468687731482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45941.468687731482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45941.468687731482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45941.468687731482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45941.468687731482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45941.468687731482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45941.468687731482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45941.468687731482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45941.468687731482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45941.468687731482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45941.468687731482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45941.468687731482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45941.468687731482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45941.468687731482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45941.468687731482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45941.468687731482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ref="G597:G660" ca="1" si="10">IFERROR(NOW()-F597,"-")</f>
        <v>45941.468687731482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45941.468687731482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45941.468687731482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45941.468687731482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45941.468687731482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45941.468687731482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45941.468687731482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45941.468687731482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45941.468687731482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45941.468687731482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45941.468687731482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45941.468687731482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45941.468687731482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45941.468687731482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45941.468687731482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45941.468687731482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45941.468687731482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45941.468687731482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45941.468687731482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45941.468687731482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45941.468687731482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45941.468687731482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45941.468687731482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45941.468687731482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45941.468687731482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45941.468687731482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45941.468687731482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45941.468687731482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45941.468687731482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45941.468687731482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45941.468687731482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45941.468687731482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45941.468687731482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45941.468687731482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45941.468687731482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45941.468687731482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45941.468687731482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45941.468687731482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45941.468687731482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45941.468687731482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45941.468687731482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45941.468687731482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45941.468687731482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45941.468687731482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45941.468687731482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45941.468687731482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45941.468687731482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45941.468687731482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45941.468687731482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45941.468687731482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45941.468687731482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45941.468687731482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45941.468687731482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45941.468687731482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45941.468687731482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45941.468687731482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45941.468687731482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45941.468687731482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45941.468687731482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45941.468687731482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45941.468687731482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45941.468687731482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45941.468687731482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45941.468687731482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ref="G661:G724" ca="1" si="11">IFERROR(NOW()-F661,"-")</f>
        <v>45941.468687731482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45941.468687731482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45941.468687731482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45941.468687731482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45941.468687731482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45941.468687731482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45941.468687731482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45941.468687731482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45941.468687731482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45941.468687731482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45941.468687731482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45941.468687731482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45941.468687731482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45941.468687731482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45941.468687731482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45941.468687731482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45941.468687731482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45941.468687731482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45941.468687731482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45941.468687731482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45941.468687731482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45941.468687731482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45941.468687731482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45941.468687731482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45941.468687731482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45941.468687731482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45941.468687731482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45941.468687731482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45941.468687731482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45941.468687731482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45941.468687731482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45941.468687731482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45941.468687731482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45941.468687731482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45941.468687731482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45941.468687731482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45941.468687731482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45941.468687731482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45941.468687731482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45941.468687731482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45941.468687731482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45941.468687731482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45941.468687731482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45941.468687731482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45941.468687731482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45941.468687731482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45941.468687731482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45941.468687731482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45941.468687731482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45941.468687731482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45941.468687731482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45941.468687731482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45941.468687731482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45941.468687731482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45941.468687731482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45941.468687731482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45941.468687731482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45941.468687731482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45941.468687731482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45941.468687731482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45941.468687731482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45941.468687731482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45941.468687731482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45941.468687731482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ref="G725:G788" ca="1" si="12">IFERROR(NOW()-F725,"-")</f>
        <v>45941.468687731482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45941.468687731482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45941.468687731482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45941.468687731482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45941.468687731482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45941.468687731482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45941.468687731482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45941.468687731482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45941.468687731482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45941.468687731482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45941.468687731482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45941.468687731482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45941.468687731482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45941.468687731482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45941.468687731482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45941.468687731482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45941.468687731482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45941.468687731482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45941.468687731482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45941.468687731482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45941.468687731482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45941.468687731482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45941.468687731482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45941.468687731482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45941.468687731482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45941.468687731482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45941.468687731482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45941.468687731482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45941.468687731482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45941.468687731482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45941.468687731482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45941.468687731482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45941.468687731482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45941.468687731482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45941.468687731482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45941.468687731482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45941.468687731482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45941.468687731482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45941.468687731482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45941.468687731482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45941.468687731482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45941.468687731482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45941.468687731482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45941.468687731482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45941.468687731482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45941.468687731482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45941.468687731482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45941.468687731482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45941.468687731482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45941.468687731482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45941.468687731482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45941.468687731482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45941.468687731482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45941.468687731482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45941.468687731482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45941.468687731482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45941.468687731482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45941.468687731482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45941.468687731482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45941.468687731482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45941.468687731482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45941.468687731482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45941.468687731482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45941.468687731482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ref="G789:G852" ca="1" si="13">IFERROR(NOW()-F789,"-")</f>
        <v>45941.468687731482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45941.468687731482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45941.468687731482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45941.468687731482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45941.468687731482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45941.468687731482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45941.468687731482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45941.468687731482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45941.468687731482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45941.468687731482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45941.468687731482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45941.468687731482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45941.468687731482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45941.468687731482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45941.468687731482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45941.468687731482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45941.468687731482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45941.468687731482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45941.468687731482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45941.468687731482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45941.468687731482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45941.468687731482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45941.468687731482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45941.468687731482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45941.468687731482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45941.468687731482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45941.468687731482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45941.468687731482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45941.468687731482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45941.468687731482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45941.468687731482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45941.468687731482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45941.468687731482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45941.468687731482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45941.468687731482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45941.468687731482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45941.468687731482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45941.468687731482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45941.468687731482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45941.468687731482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45941.468687731482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45941.468687731482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45941.468687731482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45941.468687731482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45941.468687731482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45941.468687731482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45941.468687731482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45941.468687731482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45941.468687731482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45941.468687731482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45941.468687731482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45941.468687731482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45941.468687731482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45941.468687731482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45941.468687731482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45941.468687731482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45941.468687731482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45941.468687731482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45941.468687731482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45941.468687731482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45941.468687731482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45941.468687731482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45941.468687731482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45941.468687731482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ref="G853:G916" ca="1" si="14">IFERROR(NOW()-F853,"-")</f>
        <v>45941.468687731482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45941.468687731482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45941.468687731482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45941.468687731482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45941.468687731482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45941.468687731482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45941.468687731482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45941.468687731482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45941.468687731482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45941.468687731482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45941.468687731482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45941.468687731482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45941.468687731482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45941.468687731482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45941.468687731482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45941.468687731482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45941.468687731482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45941.468687731482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45941.468687731482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45941.468687731482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45941.468687731482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45941.468687731482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45941.468687731482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45941.468687731482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45941.468687731482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45941.468687731482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45941.468687731482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45941.468687731482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45941.468687731482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45941.468687731482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45941.468687731482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45941.468687731482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45941.468687731482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45941.468687731482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45941.468687731482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45941.468687731482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45941.468687731482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45941.468687731482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45941.468687731482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45941.468687731482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45941.468687731482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45941.468687731482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45941.468687731482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45941.468687731482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45941.468687731482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45941.468687731482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45941.468687731482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45941.468687731482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45941.468687731482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45941.468687731482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45941.468687731482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45941.468687731482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45941.468687731482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45941.468687731482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45941.468687731482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45941.468687731482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45941.468687731482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45941.468687731482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45941.468687731482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45941.468687731482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45941.468687731482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45941.468687731482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45941.468687731482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45941.468687731482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ref="G917:G980" ca="1" si="15">IFERROR(NOW()-F917,"-")</f>
        <v>45941.468687731482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45941.468687731482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45941.468687731482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45941.468687731482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45941.468687731482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45941.468687731482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45941.468687731482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45941.468687731482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45941.468687731482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45941.468687731482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45941.468687731482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45941.468687731482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45941.468687731482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45941.468687731482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45941.468687731482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45941.468687731482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45941.468687731482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45941.468687731482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45941.468687731482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45941.468687731482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45941.468687731482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45941.468687731482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45941.468687731482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45941.468687731482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45941.468687731482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45941.468687731482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45941.468687731482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45941.468687731482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45941.468687731482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45941.468687731482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45941.468687731482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45941.468687731482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45941.468687731482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45941.468687731482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45941.468687731482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45941.468687731482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45941.468687731482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45941.468687731482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45941.468687731482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45941.468687731482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45941.468687731482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45941.468687731482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45941.468687731482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45941.468687731482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45941.468687731482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45941.468687731482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45941.468687731482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45941.468687731482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45941.468687731482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45941.468687731482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45941.468687731482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45941.468687731482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45941.468687731482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45941.468687731482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45941.468687731482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45941.468687731482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45941.468687731482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45941.468687731482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45941.468687731482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45941.468687731482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45941.468687731482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45941.468687731482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45941.468687731482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45941.468687731482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ref="G981:G1044" ca="1" si="16">IFERROR(NOW()-F981,"-")</f>
        <v>45941.468687731482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45941.468687731482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45941.468687731482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45941.468687731482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45941.468687731482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45941.468687731482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45941.468687731482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45941.468687731482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45941.468687731482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45941.468687731482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45941.468687731482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45941.468687731482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45941.468687731482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45941.468687731482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45941.468687731482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45941.468687731482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45941.468687731482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45941.468687731482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45941.468687731482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45941.468687731482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45941.468687731482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45941.468687731482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45941.468687731482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45941.468687731482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45941.468687731482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45941.468687731482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45941.468687731482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45941.468687731482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45941.468687731482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45941.468687731482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45941.468687731482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45941.468687731482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45941.468687731482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45941.468687731482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45941.468687731482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45941.468687731482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45941.468687731482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45941.468687731482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45941.468687731482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45941.468687731482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45941.468687731482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45941.468687731482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45941.468687731482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45941.468687731482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45941.468687731482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45941.468687731482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45941.468687731482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45941.468687731482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45941.468687731482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45941.468687731482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45941.468687731482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45941.468687731482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45941.468687731482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45941.468687731482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45941.468687731482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45941.468687731482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45941.468687731482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45941.468687731482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45941.468687731482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45941.468687731482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45941.468687731482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45941.468687731482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45941.468687731482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45941.468687731482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ref="G1045:G1108" ca="1" si="17">IFERROR(NOW()-F1045,"-")</f>
        <v>45941.468687731482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45941.468687731482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45941.468687731482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45941.468687731482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45941.468687731482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45941.468687731482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45941.468687731482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45941.468687731482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45941.468687731482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45941.468687731482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45941.468687731482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45941.468687731482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45941.468687731482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45941.468687731482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45941.468687731482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45941.468687731482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45941.468687731482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45941.468687731482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45941.468687731482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45941.468687731482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45941.468687731482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45941.468687731482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45941.468687731482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45941.468687731482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45941.468687731482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45941.468687731482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45941.468687731482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45941.468687731482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45941.468687731482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45941.468687731482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45941.468687731482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45941.468687731482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45941.468687731482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45941.468687731482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45941.468687731482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45941.468687731482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45941.468687731482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45941.468687731482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45941.468687731482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45941.468687731482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45941.468687731482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45941.468687731482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45941.468687731482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45941.468687731482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45941.468687731482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45941.468687731482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45941.468687731482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45941.468687731482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45941.468687731482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45941.468687731482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45941.468687731482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45941.468687731482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45941.468687731482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45941.468687731482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45941.468687731482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45941.468687731482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45941.468687731482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45941.468687731482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45941.468687731482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45941.468687731482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45941.468687731482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45941.468687731482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45941.468687731482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45941.468687731482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ref="G1109:G1172" ca="1" si="18">IFERROR(NOW()-F1109,"-")</f>
        <v>45941.468687731482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45941.468687731482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45941.468687731482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45941.468687731482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45941.468687731482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45941.468687731482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45941.468687731482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45941.468687731482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45941.468687731482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45941.468687731482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45941.468687731482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45941.468687731482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45941.468687731482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45941.468687731482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45941.468687731482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45941.468687731482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45941.468687731482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45941.468687731482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45941.468687731482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45941.468687731482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45941.468687731482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45941.468687731482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45941.468687731482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45941.468687731482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45941.468687731482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45941.468687731482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45941.468687731482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45941.468687731482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45941.468687731482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45941.468687731482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45941.468687731482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45941.468687731482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45941.468687731482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45941.468687731482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45941.468687731482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45941.468687731482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45941.468687731482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45941.468687731482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45941.468687731482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45941.468687731482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45941.468687731482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45941.468687731482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45941.468687731482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45941.468687731482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45941.468687731482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45941.468687731482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45941.468687731482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45941.468687731482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45941.468687731482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45941.468687731482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45941.468687731482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45941.468687731482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45941.468687731482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45941.468687731482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45941.468687731482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45941.468687731482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45941.468687731482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45941.468687731482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45941.468687731482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45941.468687731482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45941.468687731482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45941.468687731482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8"/>
        <v>45941.468687731482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8"/>
        <v>45941.468687731482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ref="G1173:G1187" ca="1" si="19">IFERROR(NOW()-F1173,"-")</f>
        <v>45941.468687731482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45941.468687731482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45941.468687731482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45941.468687731482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45941.468687731482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45941.468687731482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45941.468687731482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45941.468687731482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45941.468687731482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45941.468687731482</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45941.468687731482</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45941.468687731482</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45941.468687731482</v>
      </c>
      <c r="H1185" s="22"/>
      <c r="I1185" s="19" t="str">
        <f>IFERROR(VLOOKUP(D1185,DB!A:F,6,0),"")</f>
        <v/>
      </c>
      <c r="J1185" s="18" t="str">
        <f>IFERROR(VLOOKUP(D1185,DB!A:G,7,0),"")</f>
        <v/>
      </c>
      <c r="K1185" s="47"/>
      <c r="L1185" s="23" t="str">
        <f>IFERROR(VLOOKUP(D1185,DB!A:I,9,0),"")</f>
        <v/>
      </c>
    </row>
    <row r="1186" spans="1:12" ht="15" customHeight="1">
      <c r="A1186" s="19"/>
      <c r="B1186" s="64" t="str">
        <f>IFERROR(VLOOKUP(D1186,DB!A:K,11,0),"")</f>
        <v/>
      </c>
      <c r="C1186" s="18"/>
      <c r="D1186" s="18"/>
      <c r="E1186" s="18"/>
      <c r="F1186" s="20"/>
      <c r="G1186" s="21">
        <f t="shared" ca="1" si="19"/>
        <v>45941.468687731482</v>
      </c>
      <c r="H1186" s="22"/>
      <c r="I1186" s="19" t="str">
        <f>IFERROR(VLOOKUP(D1186,DB!A:F,6,0),"")</f>
        <v/>
      </c>
      <c r="J1186" s="18" t="str">
        <f>IFERROR(VLOOKUP(D1186,DB!A:G,7,0),"")</f>
        <v/>
      </c>
      <c r="K1186" s="47"/>
      <c r="L1186" s="23" t="str">
        <f>IFERROR(VLOOKUP(D1186,DB!A:I,9,0),"")</f>
        <v/>
      </c>
    </row>
    <row r="1187" spans="1:12" ht="15" customHeight="1">
      <c r="A1187" s="19"/>
      <c r="B1187" s="64" t="str">
        <f>IFERROR(VLOOKUP(D1187,DB!A:K,11,0),"")</f>
        <v/>
      </c>
      <c r="C1187" s="18"/>
      <c r="D1187" s="18"/>
      <c r="E1187" s="18"/>
      <c r="F1187" s="20"/>
      <c r="G1187" s="21">
        <f t="shared" ca="1" si="19"/>
        <v>45941.468687731482</v>
      </c>
      <c r="H1187" s="22"/>
      <c r="I1187" s="19" t="str">
        <f>IFERROR(VLOOKUP(D1187,DB!A:F,6,0),"")</f>
        <v/>
      </c>
      <c r="J1187" s="18" t="str">
        <f>IFERROR(VLOOKUP(D1187,DB!A:G,7,0),"")</f>
        <v/>
      </c>
      <c r="K1187" s="47"/>
      <c r="L1187" s="23" t="str">
        <f>IFERROR(VLOOKUP(D1187,DB!A:I,9,0),"")</f>
        <v/>
      </c>
    </row>
  </sheetData>
  <dataValidations count="2">
    <dataValidation allowBlank="1" showInputMessage="1" showErrorMessage="1" sqref="E1" xr:uid="{5914219A-CB83-432D-936A-CC0CB6F3982A}"/>
    <dataValidation type="list" allowBlank="1" showInputMessage="1" showErrorMessage="1" sqref="E2:E118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237.98796990740084</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96" t="s">
        <v>36672</v>
      </c>
      <c r="E3" s="101" t="s">
        <v>38964</v>
      </c>
      <c r="F3" s="128">
        <v>45941.396064814813</v>
      </c>
      <c r="G3" s="129">
        <f ca="1">IFERROR(NOW()-F3,"")</f>
        <v>7.262268518388737E-2</v>
      </c>
      <c r="H3" s="128">
        <v>45941.308321759258</v>
      </c>
      <c r="I3" s="124" t="str">
        <f>IFERROR(VLOOKUP(D3,DB!A:F,6,0),"")</f>
        <v>Generator-SG</v>
      </c>
      <c r="J3" s="124" t="str">
        <f>IFERROR(VLOOKUP(D3,DB!A:G,7,0),"")</f>
        <v>Dead</v>
      </c>
      <c r="K3" s="130" t="s">
        <v>39065</v>
      </c>
      <c r="L3" s="126" t="str">
        <f>IFERROR(VLOOKUP(D3,DB!A:I,9,0),"")</f>
        <v>Latis</v>
      </c>
    </row>
    <row r="4" spans="1:16" ht="15" customHeight="1">
      <c r="A4" s="124" t="s">
        <v>39066</v>
      </c>
      <c r="B4" s="124" t="str">
        <f>IFERROR(VLOOKUP(D4,DB!A:K,11,0),"")</f>
        <v>R4</v>
      </c>
      <c r="C4" s="125">
        <v>1</v>
      </c>
      <c r="D4" s="126" t="s">
        <v>22507</v>
      </c>
      <c r="E4" s="101" t="s">
        <v>38964</v>
      </c>
      <c r="F4" s="128">
        <v>45941.445208333331</v>
      </c>
      <c r="G4" s="129">
        <f ca="1">IFERROR(NOW()-F4,"")</f>
        <v>2.3479166666220408E-2</v>
      </c>
      <c r="H4" s="128">
        <v>45941.452025462961</v>
      </c>
      <c r="I4" s="124" t="str">
        <f>IFERROR(VLOOKUP(D4,DB!A:F,6,0),"")</f>
        <v>SCECO</v>
      </c>
      <c r="J4" s="124" t="str">
        <f>IFERROR(VLOOKUP(D4,DB!A:G,7,0),"")</f>
        <v>Weak</v>
      </c>
      <c r="K4" s="130" t="s">
        <v>39067</v>
      </c>
      <c r="L4" s="126" t="str">
        <f>IFERROR(VLOOKUP(D4,DB!A:I,9,0),"")</f>
        <v>Latis</v>
      </c>
    </row>
    <row r="5" spans="1:16" ht="15" customHeight="1">
      <c r="A5" s="124"/>
      <c r="B5" s="124" t="str">
        <f>IFERROR(VLOOKUP(D5,DB!A:K,11,0),"")</f>
        <v/>
      </c>
      <c r="C5" s="125"/>
      <c r="D5" s="126"/>
      <c r="E5" s="101"/>
      <c r="F5" s="128"/>
      <c r="G5" s="129">
        <f ca="1">IFERROR(NOW()-F5,"")</f>
        <v>45941.468687499997</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45941.468687499997</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45941.468687499997</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45941.468687499997</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45941.468687499997</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45941.468687499997</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45941.468687499997</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45941.468687499997</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96"/>
      <c r="E13" s="101"/>
      <c r="F13" s="128"/>
      <c r="G13" s="129">
        <f ca="1">IFERROR(NOW()-F13,"")</f>
        <v>45941.468687499997</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01"/>
      <c r="F14" s="128"/>
      <c r="G14" s="129">
        <f ca="1">IFERROR(NOW()-F14,"")</f>
        <v>45941.468687499997</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60"/>
      <c r="E15" s="127"/>
      <c r="F15" s="128"/>
      <c r="G15" s="129">
        <f ca="1">IFERROR(NOW()-F15,"")</f>
        <v>45941.468687499997</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45941.468687499997</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45941.468687499997</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45941.468687499997</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45941.468687499997</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45941.468687499997</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45941.468687499997</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45941.468687499997</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45941.468687499997</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45941.468687499997</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45941.468687499997</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45941.468687499997</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45941.468687499997</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45941.468687499997</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45941.468687499997</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45941.468687499997</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45941.468687499997</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45941.468687499997</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45941.468687499997</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45941.468687499997</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45941.468687499997</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45941.468687499997</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45941.468687499997</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45941.468687499997</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45941.468687499997</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45941.468687499997</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45941.468687499997</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45941.468687499997</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45941.468687499997</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45941.468687499997</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45941.468687499997</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45941.468687499997</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45941.468687499997</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45941.468687499997</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45941.468687499997</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45941.468687499997</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45941.468687499997</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45941.468687499997</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45941.468687499997</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45941.468687499997</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45941.468687499997</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45941.468687499997</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45941.468687499997</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45941.468687499997</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45941.468687499997</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45941.468687499997</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45941.468687499997</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45941.468687499997</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45941.468687499997</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45941.468687499997</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45941.468687499997</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45941.468687499997</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45941.468687499997</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45941.468687499997</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45941.468687499997</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45941.468687499997</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45941.468687499997</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45941.468687499997</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45941.468687499997</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45941.468687499997</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45941.468687499997</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45941.468687499997</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45941.468687499997</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45941.468687499997</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45941.468687499997</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45941.468687499997</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45941.468687499997</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45941.468687499997</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45941.468687499997</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45941.468687499997</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45941.468687499997</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45941.468687499997</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45941.468687499997</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45941.468687499997</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45941.468687499997</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45941.468687499997</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45941.468687499997</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45941.468687499997</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45941.468687499997</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45941.468687499997</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45941.468687499997</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45941.468687499997</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45941.468687499997</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45941.468687499997</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45941.468687499997</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45941.468687499997</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45941.468687499997</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45941.468687499997</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45941.468687499997</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45941.468687499997</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45941.468687499997</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45941.468687499997</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45941.468687499997</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45941.468687499997</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45941.468687499997</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45941.468687499997</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45941.468687499997</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45941.468687499997</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45941.468687499997</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45941.468687499997</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45941.468687499997</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45941.468687499997</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45941.468687499997</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45941.468687499997</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45941.468687499997</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45941.468687499997</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45941.468687499997</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45941.468687499997</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45941.468687499997</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45941.468687499997</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45941.468687499997</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45941.468687499997</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45941.468687499997</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45941.468687499997</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45941.468687499997</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45941.468687499997</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45941.468687499997</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45941.468687499997</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45941.468687499997</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45941.468687499997</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45941.468687499997</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45941.468687499997</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45941.468687499997</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45941.468687499997</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45941.468687499997</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45941.468687499997</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45941.468687499997</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45941.468687499997</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45941.468687499997</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45941.468687499997</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45941.468687499997</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45941.468687499997</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45941.468687499997</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45941.468687499997</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45941.468687499997</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45941.468687499997</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45941.468687499997</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45941.468687499997</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45941.468687499997</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45941.468687499997</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45941.468687499997</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45941.468687499997</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45941.468687499997</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45941.468687499997</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45941.468687499997</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45941.468687499997</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45941.468687499997</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45941.468687499997</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45941.468687499997</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45941.468687499997</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45941.468687499997</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45941.468687499997</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45941.468687499997</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45941.468687499997</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45941.468687499997</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45941.468687499997</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45941.468687499997</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45941.468687499997</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45941.468687499997</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45941.468687499997</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45941.468687499997</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45941.468687499997</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45941.468687499997</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45941.468687499997</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45941.468687499997</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45941.468687499997</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45941.468687499997</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45941.468687499997</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45941.468687499997</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45941.468687499997</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45941.468687499997</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45941.468687499997</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45941.468687499997</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45941.468687499997</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45941.468687499997</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45941.468687499997</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45941.468687499997</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45941.468687499997</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45941.468687499997</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45941.468687499997</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45941.468687499997</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45941.468687499997</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45941.468687499997</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45941.468687499997</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45941.468687499997</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45941.468687499997</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45941.468687499997</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45941.468687499997</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45941.468687499997</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45941.468687499997</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45941.468687499997</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45941.468687499997</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45941.468687499997</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45941.468687499997</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45941.468687499997</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45941.468687499997</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45941.468687499997</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45941.468687499997</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45941.468687499997</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45941.468687499997</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45941.468687499997</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45941.468687499997</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45941.468687499997</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45941.468687499997</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45941.468687499997</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45941.468687499997</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45941.468687499997</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45941.468687499997</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45941.468687499997</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45941.468687499997</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45941.468687499997</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45941.468687499997</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45941.468687499997</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45941.468687499997</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45941.468687499997</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45941.468687499997</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45941.468687499997</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45941.468687499997</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45941.468687499997</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45941.468687499997</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45941.468687499997</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45941.468687499997</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45941.468687499997</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45941.468687499997</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45941.468687499997</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45941.468687499997</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45941.468687499997</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45941.468687499997</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45941.468687499997</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45941.468687499997</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45941.468687499997</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45941.468687499997</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45941.468687499997</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45941.468687499997</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45941.468687499997</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45941.468687499997</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45941.468687499997</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45941.468687499997</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45941.468687499997</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45941.468687499997</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45941.468687499997</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45941.468687499997</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45941.468687499997</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45941.468687499997</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45941.468687499997</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45941.468687499997</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45941.468687499997</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45941.468687499997</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45941.468687499997</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45941.468687499997</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45941.468687499997</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45941.468687499997</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45941.468687499997</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45941.468687499997</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45941.468687499997</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45941.468687499997</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45941.468687499997</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45941.468687499997</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45941.468687499997</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45941.468687499997</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45941.468687499997</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45941.468687499997</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45941.468687499997</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45941.468687499997</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45941.468687499997</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45941.468687499997</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45941.468687499997</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45941.468687499997</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45941.468687499997</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45941.468687499997</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45941.468687499997</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45941.468687499997</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45941.468687499997</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45941.468687499997</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45941.468687499997</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45941.468687499997</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45941.468687499997</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45941.468687499997</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45941.468687499997</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45941.468687499997</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45941.468687499997</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45941.468687499997</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45941.468687499997</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45941.468687499997</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45941.468687499997</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45941.468687499997</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45941.468687499997</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45941.468687499997</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45941.468687499997</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45941.468687499997</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45941.468687499997</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45941.468687499997</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45941.468687499997</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45941.468687499997</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45941.468687499997</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45941.468687499997</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45941.468687499997</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45941.468687499997</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45941.468687499997</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45941.468687499997</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45941.468687499997</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45941.468687499997</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45941.468687499997</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45941.468687499997</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45941.468687499997</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45941.468687499997</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45941.468687499997</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45941.468687499997</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45941.468687499997</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45941.468687499997</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45941.468687499997</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45941.468687499997</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45941.468687499997</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45941.468687499997</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45941.468687499997</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45941.468687499997</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45941.468687499997</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45941.468687499997</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45941.468687499997</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45941.468687499997</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45941.468687499997</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45941.468687499997</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45941.468687499997</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45941.468687499997</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45941.468687499997</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45941.468687499997</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45941.468687499997</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45941.468687499997</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45941.468687499997</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45941.468687499997</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45941.468687499997</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45941.468687499997</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45941.468687499997</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45941.468687499997</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45941.468687499997</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45941.468687499997</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45941.468687499997</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45941.468687499997</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45941.468687499997</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45941.468687499997</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45941.468687499997</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45941.468687499997</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45941.468687499997</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45941.468687499997</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45941.468687499997</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45941.468687499997</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45941.468687499997</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45941.468687499997</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45941.468687499997</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45941.468687499997</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45941.468687499997</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45941.468687499997</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45941.468687499997</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45941.468687499997</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45941.468687499997</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45941.468687499997</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45941.468687499997</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45941.468687499997</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45941.468687499997</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45941.468687499997</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45941.468687499997</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45941.468687499997</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45941.468687499997</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45941.468687499997</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45941.468687499997</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45941.468687499997</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45941.468687499997</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45941.468687499997</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45941.468687499997</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45941.468687499997</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45941.468687499997</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45941.468687499997</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45941.468687499997</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45941.468687499997</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45941.468687499997</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45941.468687499997</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45941.468687499997</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45941.468687499997</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45941.468687499997</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45941.468687499997</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45941.468687499997</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45941.468687499997</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45941.468687499997</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45941.468687499997</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45941.468687499997</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45941.468687499997</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45941.468687499997</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45941.468687499997</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45941.468687499997</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45941.468687499997</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45941.468687499997</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45941.468687499997</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45941.468687499997</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45941.468687499997</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45941.468687499997</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45941.468687499997</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45941.468687499997</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45941.468687499997</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45941.468687499997</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45941.468687499997</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45941.468687499997</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45941.468687499997</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45941.468687499997</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45941.468687499997</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45941.468687499997</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45941.468687499997</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45941.468687499997</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45941.468687499997</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45941.468687499997</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45941.468687499997</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45941.468687499997</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45941.468687499997</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45941.468687499997</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45941.468687499997</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45941.468687499997</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45941.468687499997</v>
      </c>
      <c r="H430" s="128"/>
      <c r="I430" s="124" t="str">
        <f>IFERROR(VLOOKUP(D430,DB!A:F,6,0),"")</f>
        <v/>
      </c>
      <c r="J430" s="124" t="str">
        <f>IFERROR(VLOOKUP(D430,DB!A:G,7,0),"")</f>
        <v/>
      </c>
      <c r="K430" s="130"/>
      <c r="L430" s="126" t="str">
        <f>IFERROR(VLOOKUP(D430,DB!A:I,9,0),"")</f>
        <v/>
      </c>
    </row>
    <row r="431" spans="1:12" ht="15" customHeight="1">
      <c r="A431" s="131"/>
      <c r="B431" s="131" t="str">
        <f>IFERROR(VLOOKUP(D431,DB!A:K,11,0),"")</f>
        <v/>
      </c>
      <c r="C431" s="132"/>
      <c r="D431" s="133"/>
      <c r="E431" s="134"/>
      <c r="F431" s="135"/>
      <c r="G431" s="136">
        <f ca="1">IFERROR(NOW()-F431,"")</f>
        <v>45941.468687499997</v>
      </c>
      <c r="H431" s="135"/>
      <c r="I431" s="131" t="str">
        <f>IFERROR(VLOOKUP(D431,DB!A:F,6,0),"")</f>
        <v/>
      </c>
      <c r="J431" s="131" t="str">
        <f>IFERROR(VLOOKUP(D431,DB!A:G,7,0),"")</f>
        <v/>
      </c>
      <c r="K431" s="137"/>
      <c r="L431" s="133" t="str">
        <f>IFERROR(VLOOKUP(D431,DB!A:I,9,0),"")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3" t="s">
        <v>38953</v>
      </c>
      <c r="B1" s="163" t="s">
        <v>38954</v>
      </c>
      <c r="C1" s="163" t="s">
        <v>38955</v>
      </c>
      <c r="D1" s="163" t="s">
        <v>144</v>
      </c>
      <c r="E1" s="163" t="s">
        <v>38956</v>
      </c>
      <c r="F1" s="164" t="s">
        <v>38957</v>
      </c>
      <c r="G1" s="165" t="s">
        <v>38958</v>
      </c>
      <c r="H1" s="164" t="s">
        <v>38959</v>
      </c>
      <c r="I1" s="163" t="s">
        <v>38960</v>
      </c>
      <c r="J1" s="163" t="s">
        <v>38961</v>
      </c>
      <c r="K1" s="163" t="s">
        <v>38962</v>
      </c>
      <c r="L1" s="163" t="s">
        <v>8</v>
      </c>
      <c r="M1" s="97"/>
    </row>
    <row r="2" spans="1:13" ht="15">
      <c r="A2" s="37" t="s">
        <v>39068</v>
      </c>
      <c r="B2" s="37" t="str">
        <f>IFERROR(VLOOKUP(D2,DB!A:K,11,0),"")</f>
        <v>R5</v>
      </c>
      <c r="C2" s="37">
        <v>3</v>
      </c>
      <c r="D2" s="123" t="s">
        <v>36000</v>
      </c>
      <c r="E2" s="37" t="s">
        <v>38964</v>
      </c>
      <c r="F2" s="38">
        <v>45891.832060185188</v>
      </c>
      <c r="G2" s="155">
        <f ca="1">IFERROR(NOW()-F2,"")</f>
        <v>49.63662731480872</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5">
        <f t="shared" ref="G3" ca="1" si="0">IFERROR(NOW()-F3,"")</f>
        <v>15.279810185180395</v>
      </c>
      <c r="H3" s="38">
        <v>45926.158159722225</v>
      </c>
      <c r="I3" s="37" t="str">
        <f>IFERROR(VLOOKUP(D3,DB!A:F,6,0),"")</f>
        <v>SCECO</v>
      </c>
      <c r="J3" s="37" t="str">
        <f>IFERROR(VLOOKUP(D3,DB!A:G,7,0),"")</f>
        <v>Good</v>
      </c>
      <c r="K3" s="37" t="s">
        <v>39071</v>
      </c>
      <c r="L3" s="37" t="str">
        <f>IFERROR(VLOOKUP(D3,DB!A:I,9,0),"")</f>
        <v>Latis</v>
      </c>
      <c r="M3" s="122"/>
    </row>
    <row r="4" spans="1:13" ht="17.25" customHeight="1">
      <c r="A4" s="37" t="s">
        <v>39072</v>
      </c>
      <c r="B4" s="37" t="str">
        <f>IFERROR(VLOOKUP(D4,DB!A:K,11,0),"")</f>
        <v>R5</v>
      </c>
      <c r="C4" s="37">
        <v>1</v>
      </c>
      <c r="D4" s="37" t="s">
        <v>30796</v>
      </c>
      <c r="E4" s="37" t="s">
        <v>38969</v>
      </c>
      <c r="F4" s="38">
        <v>45941.457303240742</v>
      </c>
      <c r="G4" s="39">
        <f t="shared" ref="G4:G33" ca="1" si="1">IFERROR(NOW()-F4,"")</f>
        <v>1.1384259254555218E-2</v>
      </c>
      <c r="H4" s="38">
        <v>45941.427129629628</v>
      </c>
      <c r="I4" s="37" t="str">
        <f>IFERROR(VLOOKUP(D4,DB!A:F,6,0),"")</f>
        <v>SCECO</v>
      </c>
      <c r="J4" s="37" t="str">
        <f>IFERROR(VLOOKUP(D4,DB!A:G,7,0),"")</f>
        <v>In progress</v>
      </c>
      <c r="K4" s="37" t="s">
        <v>39073</v>
      </c>
      <c r="L4" s="37" t="str">
        <f>IFERROR(VLOOKUP(D4,DB!A:I,9,0),"")</f>
        <v>Latis</v>
      </c>
    </row>
    <row r="5" spans="1:13" ht="15">
      <c r="A5" s="37" t="s">
        <v>39074</v>
      </c>
      <c r="B5" s="37" t="str">
        <f>IFERROR(VLOOKUP(D5,DB!A:K,11,0),"")</f>
        <v>R5</v>
      </c>
      <c r="C5" s="37">
        <v>1</v>
      </c>
      <c r="D5" s="37" t="s">
        <v>33922</v>
      </c>
      <c r="E5" s="37" t="s">
        <v>38964</v>
      </c>
      <c r="F5" s="38">
        <v>45941.440509259257</v>
      </c>
      <c r="G5" s="39">
        <f t="shared" ca="1" si="1"/>
        <v>2.8178240740089677E-2</v>
      </c>
      <c r="H5" s="38">
        <v>45941.434259259258</v>
      </c>
      <c r="I5" s="37" t="str">
        <f>IFERROR(VLOOKUP(D5,DB!A:F,6,0),"")</f>
        <v>Generator-SG</v>
      </c>
      <c r="J5" s="37" t="str">
        <f>IFERROR(VLOOKUP(D5,DB!A:G,7,0),"")</f>
        <v>Vandalized</v>
      </c>
      <c r="K5" s="37" t="s">
        <v>39075</v>
      </c>
      <c r="L5" s="37" t="str">
        <f>IFERROR(VLOOKUP(D5,DB!A:I,9,0),"")</f>
        <v>Latis</v>
      </c>
    </row>
    <row r="6" spans="1:13" ht="15">
      <c r="A6" s="37"/>
      <c r="B6" s="37" t="str">
        <f>IFERROR(VLOOKUP(D6,DB!A:K,11,0),"")</f>
        <v/>
      </c>
      <c r="C6" s="37"/>
      <c r="D6" s="37"/>
      <c r="E6" s="37"/>
      <c r="F6" s="38"/>
      <c r="G6" s="39">
        <f t="shared" ca="1" si="1"/>
        <v>45941.468687499997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45941.468687499997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45941.468687499997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45941.468687499997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45941.468687499997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45941.468687499997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45941.468687499997</v>
      </c>
      <c r="H12" s="38"/>
      <c r="I12" s="37" t="str">
        <f>IFERROR(VLOOKUP(D12,DB!A:F,6,0),"")</f>
        <v/>
      </c>
      <c r="J12" s="37" t="str">
        <f>IFERROR(VLOOKUP(D12,DB!A:G,7,0),"")</f>
        <v/>
      </c>
      <c r="K12" s="37"/>
      <c r="L12" s="37" t="str">
        <f>IFERROR(VLOOKUP(D12,DB!A:I,9,0),"")</f>
        <v/>
      </c>
    </row>
    <row r="13" spans="1:13" ht="15">
      <c r="A13" s="81"/>
      <c r="B13" s="81" t="str">
        <f>IFERROR(VLOOKUP(D13,DB!A:K,11,0),"")</f>
        <v/>
      </c>
      <c r="C13" s="81"/>
      <c r="D13" s="81"/>
      <c r="E13" s="81"/>
      <c r="F13" s="120"/>
      <c r="G13" s="121">
        <f t="shared" ca="1" si="1"/>
        <v>45941.468687499997</v>
      </c>
      <c r="H13" s="120"/>
      <c r="I13" s="81" t="str">
        <f>IFERROR(VLOOKUP(D13,DB!A:F,6,0),"")</f>
        <v/>
      </c>
      <c r="J13" s="81" t="str">
        <f>IFERROR(VLOOKUP(D13,DB!A:G,7,0),"")</f>
        <v/>
      </c>
      <c r="K13" s="81"/>
      <c r="L13" s="81" t="str">
        <f>IFERROR(VLOOKUP(D13,DB!A:I,9,0),"")</f>
        <v/>
      </c>
    </row>
    <row r="14" spans="1:13" ht="15">
      <c r="A14" s="37"/>
      <c r="B14" s="37" t="str">
        <f>IFERROR(VLOOKUP(D14,DB!A:K,11,0),"")</f>
        <v/>
      </c>
      <c r="C14" s="37"/>
      <c r="D14" s="37"/>
      <c r="E14" s="37"/>
      <c r="F14" s="38"/>
      <c r="G14" s="39">
        <f t="shared" ca="1" si="1"/>
        <v>45941.468687499997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45941.468687499997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45941.468687499997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45941.468687499997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45941.468687499997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45941.468687499997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45941.468687499997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45941.468687499997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45941.468687499997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45941.468687499997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45941.468687499997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45941.468687499997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45941.468687499997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45941.468687499997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45941.468687499997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45941.468687499997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45941.468687499997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45941.468687499997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45941.468687499997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45941.468687499997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ref="G34:G65" ca="1" si="2">IFERROR(NOW()-F34,"")</f>
        <v>45941.468687499997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45941.468687499997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45941.468687499997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45941.468687499997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45941.468687499997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45941.468687499997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45941.468687499997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45941.468687499997</v>
      </c>
      <c r="H41" s="38"/>
      <c r="I41" s="37" t="str">
        <f>IFERROR(VLOOKUP(D41,DB!A:F,6,0),"")</f>
        <v/>
      </c>
      <c r="J41" s="37" t="str">
        <f>IFERROR(VLOOKUP(D41,DB!A:G,7,0),"")</f>
        <v/>
      </c>
      <c r="K41" s="37"/>
      <c r="L41" s="37" t="str">
        <f>IFERROR(VLOOKUP(D41,DB!A:I,9,0),"")</f>
        <v/>
      </c>
    </row>
    <row r="42" spans="1:12" ht="15">
      <c r="A42" s="81"/>
      <c r="B42" s="81" t="str">
        <f>IFERROR(VLOOKUP(D42,DB!A:K,11,0),"")</f>
        <v/>
      </c>
      <c r="C42" s="81"/>
      <c r="D42" s="81"/>
      <c r="E42" s="81"/>
      <c r="F42" s="120"/>
      <c r="G42" s="121">
        <f t="shared" ca="1" si="2"/>
        <v>45941.468687499997</v>
      </c>
      <c r="H42" s="120"/>
      <c r="I42" s="81" t="str">
        <f>IFERROR(VLOOKUP(D42,DB!A:F,6,0),"")</f>
        <v/>
      </c>
      <c r="J42" s="81" t="str">
        <f>IFERROR(VLOOKUP(D42,DB!A:G,7,0),"")</f>
        <v/>
      </c>
      <c r="K42" s="81"/>
      <c r="L42" s="81" t="str">
        <f>IFERROR(VLOOKUP(D42,DB!A:I,9,0),"")</f>
        <v/>
      </c>
    </row>
    <row r="43" spans="1:12" ht="15">
      <c r="A43" s="37"/>
      <c r="B43" s="37" t="str">
        <f>IFERROR(VLOOKUP(D43,DB!A:K,11,0),"")</f>
        <v/>
      </c>
      <c r="C43" s="37"/>
      <c r="D43" s="37"/>
      <c r="E43" s="37"/>
      <c r="F43" s="38"/>
      <c r="G43" s="39">
        <f t="shared" ca="1" si="2"/>
        <v>45941.468687499997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45941.468687499997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45941.468687499997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45941.468687499997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45941.468687499997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45941.468687499997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45941.468687499997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45941.468687499997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45941.468687499997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45941.468687499997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45941.468687499997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45941.468687499997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45941.468687499997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45941.468687499997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45941.468687499997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45941.468687499997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45941.468687499997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45941.468687499997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45941.468687499997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45941.468687499997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45941.468687499997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45941.468687499997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45941.468687499997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ref="G66:G97" ca="1" si="3">IFERROR(NOW()-F66,"")</f>
        <v>45941.468687499997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45941.468687499997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45941.468687499997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45941.468687499997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45941.468687499997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45941.468687499997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45941.468687499997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45941.468687499997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45941.468687499997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45941.468687499997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45941.468687499997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45941.468687499997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45941.468687499997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45941.468687499997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45941.468687499997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45941.468687499997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45941.468687499997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45941.468687499997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45941.468687499997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45941.468687499997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45941.468687499997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45941.468687499997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45941.468687499997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45941.468687499997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45941.468687499997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45941.468687499997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45941.468687499997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45941.468687499997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45941.468687499997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45941.468687499997</v>
      </c>
      <c r="H95" s="38"/>
      <c r="I95" s="37" t="str">
        <f>IFERROR(VLOOKUP(D95,DB!A:F,6,0),"")</f>
        <v/>
      </c>
      <c r="J95" s="37" t="str">
        <f>IFERROR(VLOOKUP(D95,DB!A:G,7,0),"")</f>
        <v/>
      </c>
      <c r="K95" s="37"/>
      <c r="L95" s="37" t="str">
        <f>IFERROR(VLOOKUP(D95,DB!A:I,9,0),"")</f>
        <v/>
      </c>
    </row>
    <row r="96" spans="1:12" ht="15">
      <c r="A96" s="81"/>
      <c r="B96" s="81" t="str">
        <f>IFERROR(VLOOKUP(D96,DB!A:K,11,0),"")</f>
        <v/>
      </c>
      <c r="C96" s="81"/>
      <c r="D96" s="81"/>
      <c r="E96" s="81"/>
      <c r="F96" s="120"/>
      <c r="G96" s="121">
        <f t="shared" ca="1" si="3"/>
        <v>45941.468687499997</v>
      </c>
      <c r="H96" s="120"/>
      <c r="I96" s="81" t="str">
        <f>IFERROR(VLOOKUP(D96,DB!A:F,6,0),"")</f>
        <v/>
      </c>
      <c r="J96" s="81" t="str">
        <f>IFERROR(VLOOKUP(D96,DB!A:G,7,0),"")</f>
        <v/>
      </c>
      <c r="K96" s="81"/>
      <c r="L96" s="81" t="str">
        <f>IFERROR(VLOOKUP(D96,DB!A:I,9,0),"")</f>
        <v/>
      </c>
    </row>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8" ht="15"/>
    <row r="759" ht="15"/>
    <row r="766" ht="15"/>
    <row r="769" ht="15"/>
    <row r="771" ht="15"/>
    <row r="774" ht="15"/>
    <row r="782" ht="15"/>
    <row r="783" ht="15"/>
    <row r="785" ht="15"/>
    <row r="786" ht="15"/>
    <row r="790" ht="15"/>
    <row r="791" ht="15"/>
    <row r="793" ht="15"/>
    <row r="794" ht="15"/>
    <row r="795" ht="15"/>
    <row r="796" ht="15"/>
    <row r="797" ht="15"/>
    <row r="798" ht="15"/>
    <row r="799" ht="15"/>
    <row r="800"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7" ht="15"/>
    <row r="895" ht="15"/>
    <row r="896" ht="15"/>
    <row r="898" ht="15"/>
    <row r="899" ht="15"/>
    <row r="900" ht="15"/>
    <row r="902" ht="15"/>
    <row r="903" ht="15"/>
    <row r="907" ht="15"/>
    <row r="908" ht="15"/>
    <row r="910" ht="15"/>
    <row r="911" ht="15"/>
    <row r="913" ht="15"/>
    <row r="914" ht="15"/>
    <row r="915" ht="15"/>
    <row r="916" ht="15"/>
    <row r="917" ht="15"/>
    <row r="918" ht="15"/>
    <row r="919" ht="15"/>
    <row r="920" ht="15"/>
    <row r="921" ht="15"/>
    <row r="923" ht="15"/>
    <row r="924"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6" ht="15"/>
    <row r="967" ht="15"/>
    <row r="969" ht="15"/>
    <row r="970" ht="15"/>
    <row r="971" ht="15"/>
    <row r="972" ht="15"/>
    <row r="973" ht="15"/>
    <row r="974" ht="15"/>
    <row r="975" ht="15"/>
    <row r="976" ht="15"/>
    <row r="978" ht="15"/>
    <row r="979" ht="15"/>
    <row r="981" ht="15"/>
    <row r="982" ht="15"/>
    <row r="985" ht="15"/>
    <row r="986" ht="15"/>
    <row r="989" ht="15"/>
    <row r="992" ht="15"/>
    <row r="993" ht="15"/>
    <row r="995" ht="15"/>
    <row r="996" ht="15"/>
    <row r="998" ht="15"/>
    <row r="999" ht="15"/>
    <row r="1001" ht="15"/>
    <row r="1002" ht="15"/>
    <row r="1004" ht="15"/>
    <row r="1005" ht="15"/>
    <row r="1006" ht="15"/>
    <row r="1007" ht="15"/>
    <row r="1008" ht="15"/>
    <row r="1009" ht="15"/>
    <row r="1010" ht="15"/>
    <row r="1011" ht="15"/>
    <row r="1012" ht="15"/>
    <row r="1013" ht="15"/>
    <row r="1014" ht="15"/>
    <row r="1015" ht="15"/>
    <row r="1016" ht="15"/>
    <row r="1017" ht="15"/>
    <row r="1018" ht="15"/>
    <row r="1019" ht="15"/>
    <row r="1020" ht="15"/>
    <row r="1023" ht="15"/>
    <row r="1194" ht="15"/>
    <row r="1195" ht="15"/>
    <row r="1197" ht="15"/>
    <row r="1198"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2" ht="15"/>
    <row r="1269" ht="15"/>
    <row r="1272" ht="15"/>
    <row r="1273" ht="15"/>
    <row r="1275" ht="15"/>
    <row r="1276" ht="15"/>
    <row r="1277" ht="15"/>
    <row r="1280" ht="15"/>
    <row r="1281" ht="15"/>
    <row r="1284" ht="15"/>
    <row r="1286" ht="15"/>
    <row r="1287" ht="15"/>
    <row r="1289" ht="15"/>
    <row r="1290" ht="15"/>
    <row r="1292" ht="15"/>
    <row r="1293"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9" ht="15"/>
    <row r="1327"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1" ht="15"/>
    <row r="1352" ht="15"/>
    <row r="1353" ht="15"/>
    <row r="1355" ht="15"/>
    <row r="1356" ht="15"/>
    <row r="1357" ht="15"/>
    <row r="1358" ht="15"/>
    <row r="1359" ht="15"/>
    <row r="1360" ht="15"/>
    <row r="1361" ht="15"/>
    <row r="1362" ht="15"/>
    <row r="1363" ht="15"/>
    <row r="1366" ht="15"/>
    <row r="1367" ht="15"/>
    <row r="1369" ht="15"/>
    <row r="1370" ht="15"/>
    <row r="1371" ht="15"/>
    <row r="1372" ht="15"/>
    <row r="1374" ht="15"/>
    <row r="1376" ht="15"/>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39076</v>
      </c>
      <c r="B2" s="146" t="s">
        <v>5398</v>
      </c>
      <c r="C2" s="145">
        <v>1</v>
      </c>
      <c r="D2" s="146" t="s">
        <v>34463</v>
      </c>
      <c r="E2" s="145" t="s">
        <v>39077</v>
      </c>
      <c r="F2" s="147">
        <v>45926.772847222222</v>
      </c>
      <c r="G2" s="148">
        <f ca="1">IFERROR(NOW()-F2,"-")</f>
        <v>14.69584027777455</v>
      </c>
      <c r="H2" s="149">
        <v>45927.449074074102</v>
      </c>
      <c r="I2" s="146" t="str">
        <f>IFERROR(VLOOKUP(D2,DB!A:F,6,0),"")</f>
        <v>SCECO</v>
      </c>
      <c r="J2" s="146" t="str">
        <f>IFERROR(VLOOKUP(D2,DB!A:G,7,0),"")</f>
        <v>Weak</v>
      </c>
      <c r="K2" s="145" t="s">
        <v>39078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39079</v>
      </c>
      <c r="B3" s="146" t="str">
        <f>IFERROR(VLOOKUP(D3,DB!A:K,11,0),"")</f>
        <v>R6</v>
      </c>
      <c r="C3" s="145">
        <v>1</v>
      </c>
      <c r="D3" s="146" t="s">
        <v>34282</v>
      </c>
      <c r="E3" s="145" t="s">
        <v>38964</v>
      </c>
      <c r="F3" s="149">
        <v>45939.529062499998</v>
      </c>
      <c r="G3" s="148">
        <f ca="1">IFERROR(NOW()-F3,"-")</f>
        <v>1.9396249999990687</v>
      </c>
      <c r="H3" s="149">
        <v>45927.987534722219</v>
      </c>
      <c r="I3" s="146" t="str">
        <f>IFERROR(VLOOKUP(D3,DB!A:F,6,0),"")</f>
        <v>SCECO</v>
      </c>
      <c r="J3" s="146" t="str">
        <f>IFERROR(VLOOKUP(D3,DB!A:G,7,0),"")</f>
        <v>Vandalized</v>
      </c>
      <c r="K3" s="145" t="s">
        <v>39080</v>
      </c>
      <c r="L3" s="146" t="str">
        <f>IFERROR(VLOOKUP(D3,DB!A:I,9,0),"")</f>
        <v>Latis</v>
      </c>
    </row>
    <row r="4" spans="1:16383" ht="31.5" customHeight="1">
      <c r="A4" s="145" t="s">
        <v>39081</v>
      </c>
      <c r="B4" s="146" t="s">
        <v>5398</v>
      </c>
      <c r="C4" s="145">
        <v>1</v>
      </c>
      <c r="D4" s="146" t="s">
        <v>32861</v>
      </c>
      <c r="E4" s="145" t="s">
        <v>39077</v>
      </c>
      <c r="F4" s="147">
        <v>45933.880972222221</v>
      </c>
      <c r="G4" s="148">
        <f ca="1">IFERROR(NOW()-F4,"-")</f>
        <v>7.5877152777757146</v>
      </c>
      <c r="H4" s="149">
        <v>45929.455266203702</v>
      </c>
      <c r="I4" s="146" t="str">
        <f>IFERROR(VLOOKUP(D4,DB!A:F,6,0),"")</f>
        <v>SCECO</v>
      </c>
      <c r="J4" s="146" t="str">
        <f>IFERROR(VLOOKUP(D4,DB!A:G,7,0),"")</f>
        <v>In progress</v>
      </c>
      <c r="K4" s="145" t="s">
        <v>39082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39083</v>
      </c>
      <c r="B5" s="146" t="s">
        <v>5398</v>
      </c>
      <c r="C5" s="145">
        <v>1</v>
      </c>
      <c r="D5" s="146" t="s">
        <v>33408</v>
      </c>
      <c r="E5" s="145" t="s">
        <v>38964</v>
      </c>
      <c r="F5" s="147">
        <v>45941.023958333331</v>
      </c>
      <c r="G5" s="148">
        <f ca="1">IFERROR(NOW()-F5,"-")</f>
        <v>0.44472916666563833</v>
      </c>
      <c r="H5" s="149">
        <v>45934.470231481479</v>
      </c>
      <c r="I5" s="146" t="str">
        <f>IFERROR(VLOOKUP(D5,DB!A:F,6,0),"")</f>
        <v>SCECO</v>
      </c>
      <c r="J5" s="146" t="str">
        <f>IFERROR(VLOOKUP(D5,DB!A:G,7,0),"")</f>
        <v>Dead</v>
      </c>
      <c r="K5" s="145" t="s">
        <v>39082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39084</v>
      </c>
      <c r="B6" s="106" t="str">
        <f>IFERROR(VLOOKUP(D6,DB!A:K,11,0),"")</f>
        <v>R6</v>
      </c>
      <c r="C6" s="108">
        <v>1</v>
      </c>
      <c r="D6" s="106" t="s">
        <v>33511</v>
      </c>
      <c r="E6" s="153" t="s">
        <v>38964</v>
      </c>
      <c r="F6" s="110">
        <v>45941.367303240739</v>
      </c>
      <c r="G6" s="78">
        <f ca="1">IFERROR(NOW()-F6,"-")</f>
        <v>0.10138425925833872</v>
      </c>
      <c r="H6" s="110">
        <v>45941.355104166665</v>
      </c>
      <c r="I6" s="106" t="str">
        <f>IFERROR(VLOOKUP(D6,DB!A:F,6,0),"")</f>
        <v>SCECO</v>
      </c>
      <c r="J6" s="105" t="str">
        <f>IFERROR(VLOOKUP(D6,DB!A:G,7,0),"")</f>
        <v>Dead</v>
      </c>
      <c r="K6" s="111" t="s">
        <v>39085</v>
      </c>
      <c r="L6" s="112" t="str">
        <f>IFERROR(VLOOKUP(D6,DB!A:I,9,0),"")</f>
        <v>Latis</v>
      </c>
    </row>
    <row r="7" spans="1:16383" ht="31.5" customHeight="1">
      <c r="A7" s="107"/>
      <c r="B7" s="106" t="str">
        <f>IFERROR(VLOOKUP(D7,DB!A:K,11,0),"")</f>
        <v/>
      </c>
      <c r="C7" s="108"/>
      <c r="D7" s="158"/>
      <c r="E7" s="109"/>
      <c r="F7" s="110"/>
      <c r="G7" s="78">
        <f ca="1">IFERROR(NOW()-F7,"-")</f>
        <v>45941.468687499997</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45941.468687499997</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45941.468687499997</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45941.468687499997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45941.468687499997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45941.468687499997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45941.468687499997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45941.468687499997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45941.468687499997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45941.468687499997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45941.468687499997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45941.468687499997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45941.468687499997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45941.468687499997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45941.468687499997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45941.468687499997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45941.468687499997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45941.468687499997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45941.468687499997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45941.468687499997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45941.468687499997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45941.468687499997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45941.468687499997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45941.468687499997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45941.468687499997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45941.468687499997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45941.468687499997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45941.468687499997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45941.468687499997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45941.468687499997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45941.468687499997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45941.468687499997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45941.468687499997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45941.468687499997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45941.468687499997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45941.468687499997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45941.468687499997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45941.468687499997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45941.468687499997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45941.468687499997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45941.468687499997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45941.468687499997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45941.468687499997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45941.468687499997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45941.468687499997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45941.468687499997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45941.468687499997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45941.468687499997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45941.468687499997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45941.468687499997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45941.468687499997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45941.468687499997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45941.468687499997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45941.468687499997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45941.468687499997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45941.468687499997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45941.468687499997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45941.468687499997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45941.468687499997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45941.468687499997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45941.468687499997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45941.468687499997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45941.468687499997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45941.468687499997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45941.468687499997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45941.468687499997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45941.468687499997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45941.468687499997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45941.468687499997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45941.468687499997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45941.468687499997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45941.468687499997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45941.468687499997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45941.468687499997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45941.468687499997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45941.468687499997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45941.468687499997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45941.468687499997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45941.468687499997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45941.468687499997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45941.468687499997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45941.468687499997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45941.468687499997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45941.468687499997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45941.468687499997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45941.468687499997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45941.468687499997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45941.468687499997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45941.468687499997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45941.468687499997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45941.468687499997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45941.468687499997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45941.468687499997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45941.468687499997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45941.468687499997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45941.468687499997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45941.468687499997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45941.468687499997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45941.468687499997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45941.468687499997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45941.468687499997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45941.468687499997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45941.468687499997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45941.468687499997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45941.468687499997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45941.468687499997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45941.468687499997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45941.468687499997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45941.468687499997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45941.468687499997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45941.468687499997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45941.468687499997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45941.468687499997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45941.468687499997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45941.468687499997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45941.468687499997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45941.468687499997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45941.468687499997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45941.468687499997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45941.468687499997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45941.468687499997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45941.468687499997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45941.468687499997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45941.468687499997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45941.468687499997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45941.468687499997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45941.468687499997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45941.468687499997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45941.468687499997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45941.468687499997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45941.468687499997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45941.468687499997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45941.468687499997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45941.468687499997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45941.468687499997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45941.468687499997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45941.468687499997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45941.468687499997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45941.468687499997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45941.468687499997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45941.468687499997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45941.468687499997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45941.468687499997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45941.468687499997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45941.468687499997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45941.468687499997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45941.468687499997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45941.468687499997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45941.468687499997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45941.468687499997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45941.468687499997</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45941.468687499997</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45941.468687499997</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45941.468687499997</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45941.468687499997</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45941.468687499997</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45941.468687499997</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45941.468687499997</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45941.468687499997</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45941.468687499997</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45941.468687499997</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45941.468687499997</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45941.468687499997</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2025-10-11T08:16:57Z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